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mc:AlternateContent xmlns:mc="http://schemas.openxmlformats.org/markup-compatibility/2006">
    <mc:Choice Requires="x15">
      <x15ac:absPath xmlns:x15ac="http://schemas.microsoft.com/office/spreadsheetml/2010/11/ac" url="/Users/sairavalley/Desktop/Saira Valley Consulting LLC/"/>
    </mc:Choice>
  </mc:AlternateContent>
  <xr:revisionPtr revIDLastSave="0" documentId="13_ncr:1_{20961852-B8C0-E14E-A0DA-8C947C192A00}" xr6:coauthVersionLast="47" xr6:coauthVersionMax="47" xr10:uidLastSave="{00000000-0000-0000-0000-000000000000}"/>
  <bookViews>
    <workbookView xWindow="2160" yWindow="760" windowWidth="30720" windowHeight="19880" xr2:uid="{00000000-000D-0000-FFFF-FFFF00000000}"/>
  </bookViews>
  <sheets>
    <sheet name="Disclaimer" sheetId="30" r:id="rId1"/>
    <sheet name="Welcome" sheetId="28" r:id="rId2"/>
    <sheet name="Appl Guide" sheetId="11" r:id="rId3"/>
    <sheet name="Application Details" sheetId="16" r:id="rId4"/>
    <sheet name="Summary" sheetId="1" r:id="rId5"/>
    <sheet name="Personnel" sheetId="19" r:id="rId6"/>
    <sheet name="Year 1" sheetId="18" r:id="rId7"/>
    <sheet name="Year 2" sheetId="20" r:id="rId8"/>
    <sheet name="Year 3" sheetId="21" r:id="rId9"/>
    <sheet name="Year 4" sheetId="22" r:id="rId10"/>
    <sheet name="Year 5" sheetId="23" r:id="rId11"/>
    <sheet name="Subcontracts" sheetId="4" r:id="rId12"/>
    <sheet name="Cumulative SF424" sheetId="12" r:id="rId13"/>
    <sheet name="Directions - Summary" sheetId="29" r:id="rId14"/>
    <sheet name="Directions AppDtls" sheetId="24" r:id="rId15"/>
    <sheet name="Directions Personnel" sheetId="25" r:id="rId16"/>
    <sheet name="Directions Y1-Y5" sheetId="26" r:id="rId17"/>
    <sheet name="Directions Subcontracts" sheetId="27" r:id="rId18"/>
  </sheets>
  <definedNames>
    <definedName name="_xlnm.Print_Area" localSheetId="4">Summary!$A$11:$G$41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9" l="1"/>
  <c r="E9" i="19"/>
  <c r="J9" i="16"/>
  <c r="F6" i="1"/>
  <c r="C89" i="21" l="1"/>
  <c r="H17" i="4"/>
  <c r="B30" i="21" l="1"/>
  <c r="B30" i="22"/>
  <c r="B30" i="20"/>
  <c r="B30" i="18"/>
  <c r="C73" i="4"/>
  <c r="E13" i="18"/>
  <c r="A29" i="22"/>
  <c r="E29" i="21"/>
  <c r="J25" i="18" l="1"/>
  <c r="E6" i="1"/>
  <c r="D6" i="1"/>
  <c r="C6" i="1"/>
  <c r="B6" i="1"/>
  <c r="A14" i="19" l="1"/>
  <c r="B9" i="19" l="1"/>
  <c r="D37" i="19" s="1"/>
  <c r="C35" i="18" s="1"/>
  <c r="F35" i="18" s="1"/>
  <c r="A13" i="22"/>
  <c r="A13" i="18"/>
  <c r="C48" i="12"/>
  <c r="B40" i="12"/>
  <c r="B39" i="12"/>
  <c r="B38" i="12"/>
  <c r="B37" i="12"/>
  <c r="B36" i="12"/>
  <c r="B35" i="12"/>
  <c r="B34" i="12"/>
  <c r="B33" i="12"/>
  <c r="B32" i="12"/>
  <c r="B31" i="12"/>
  <c r="C72" i="18"/>
  <c r="C72" i="20"/>
  <c r="C72" i="21"/>
  <c r="D26" i="1" s="1"/>
  <c r="B21" i="12"/>
  <c r="B20" i="12"/>
  <c r="B19" i="12"/>
  <c r="B18" i="12"/>
  <c r="B17" i="12"/>
  <c r="B14" i="12"/>
  <c r="B13" i="12"/>
  <c r="C123" i="23"/>
  <c r="F33" i="1" s="1"/>
  <c r="C110" i="23"/>
  <c r="F32" i="1" s="1"/>
  <c r="C105" i="23"/>
  <c r="F31" i="1" s="1"/>
  <c r="C89" i="23"/>
  <c r="F29" i="1" s="1"/>
  <c r="C83" i="23"/>
  <c r="F28" i="1" s="1"/>
  <c r="C77" i="23"/>
  <c r="F27" i="1" s="1"/>
  <c r="C72" i="23"/>
  <c r="F26" i="1" s="1"/>
  <c r="C59" i="23"/>
  <c r="F22" i="1" s="1"/>
  <c r="C51" i="23"/>
  <c r="F21" i="1" s="1"/>
  <c r="C46" i="23"/>
  <c r="F20" i="1" s="1"/>
  <c r="J35" i="23"/>
  <c r="E35" i="23"/>
  <c r="B35" i="23"/>
  <c r="A35" i="23"/>
  <c r="J34" i="23"/>
  <c r="E34" i="23"/>
  <c r="B34" i="23"/>
  <c r="A34" i="23"/>
  <c r="J33" i="23"/>
  <c r="E33" i="23"/>
  <c r="B33" i="23"/>
  <c r="A33" i="23"/>
  <c r="J32" i="23"/>
  <c r="E32" i="23"/>
  <c r="B32" i="23"/>
  <c r="A32" i="23"/>
  <c r="J31" i="23"/>
  <c r="E31" i="23"/>
  <c r="B31" i="23"/>
  <c r="A31" i="23"/>
  <c r="J30" i="23"/>
  <c r="E30" i="23"/>
  <c r="B30" i="23"/>
  <c r="A30" i="23"/>
  <c r="J29" i="23"/>
  <c r="E29" i="23"/>
  <c r="B29" i="23"/>
  <c r="A29" i="23"/>
  <c r="J28" i="23"/>
  <c r="E28" i="23"/>
  <c r="B28" i="23"/>
  <c r="A28" i="23"/>
  <c r="J27" i="23"/>
  <c r="E27" i="23"/>
  <c r="B27" i="23"/>
  <c r="A27" i="23"/>
  <c r="J26" i="23"/>
  <c r="E26" i="23"/>
  <c r="B26" i="23"/>
  <c r="A26" i="23"/>
  <c r="J25" i="23"/>
  <c r="E25" i="23"/>
  <c r="B25" i="23"/>
  <c r="A25" i="23"/>
  <c r="E21" i="23"/>
  <c r="B21" i="23"/>
  <c r="A21" i="23"/>
  <c r="B20" i="23"/>
  <c r="A20" i="23"/>
  <c r="E19" i="23"/>
  <c r="B19" i="23"/>
  <c r="A19" i="23"/>
  <c r="E18" i="23"/>
  <c r="B18" i="23"/>
  <c r="A18" i="23"/>
  <c r="E17" i="23"/>
  <c r="B17" i="23"/>
  <c r="A17" i="23"/>
  <c r="E16" i="23"/>
  <c r="B16" i="23"/>
  <c r="A16" i="23"/>
  <c r="E15" i="23"/>
  <c r="B15" i="23"/>
  <c r="A15" i="23"/>
  <c r="E14" i="23"/>
  <c r="B14" i="23"/>
  <c r="A14" i="23"/>
  <c r="E13" i="23"/>
  <c r="B13" i="23"/>
  <c r="K8" i="23"/>
  <c r="H8" i="23"/>
  <c r="E8" i="23"/>
  <c r="B8" i="23"/>
  <c r="C123" i="22"/>
  <c r="E33" i="1" s="1"/>
  <c r="C110" i="22"/>
  <c r="E32" i="1" s="1"/>
  <c r="C105" i="22"/>
  <c r="E31" i="1" s="1"/>
  <c r="C89" i="22"/>
  <c r="E29" i="1" s="1"/>
  <c r="C83" i="22"/>
  <c r="E28" i="1" s="1"/>
  <c r="C77" i="22"/>
  <c r="E27" i="1" s="1"/>
  <c r="C72" i="22"/>
  <c r="E26" i="1" s="1"/>
  <c r="C59" i="22"/>
  <c r="E22" i="1" s="1"/>
  <c r="C51" i="22"/>
  <c r="E21" i="1" s="1"/>
  <c r="C46" i="22"/>
  <c r="E20" i="1" s="1"/>
  <c r="J35" i="22"/>
  <c r="E35" i="22"/>
  <c r="B35" i="22"/>
  <c r="A35" i="22"/>
  <c r="J34" i="22"/>
  <c r="E34" i="22"/>
  <c r="B34" i="22"/>
  <c r="A34" i="22"/>
  <c r="J33" i="22"/>
  <c r="E33" i="22"/>
  <c r="B33" i="22"/>
  <c r="A33" i="22"/>
  <c r="J32" i="22"/>
  <c r="E32" i="22"/>
  <c r="B32" i="22"/>
  <c r="A32" i="22"/>
  <c r="J31" i="22"/>
  <c r="E31" i="22"/>
  <c r="B31" i="22"/>
  <c r="A31" i="22"/>
  <c r="J30" i="22"/>
  <c r="E30" i="22"/>
  <c r="A30" i="22"/>
  <c r="J29" i="22"/>
  <c r="E29" i="22"/>
  <c r="B29" i="22"/>
  <c r="J28" i="22"/>
  <c r="E28" i="22"/>
  <c r="B28" i="22"/>
  <c r="A28" i="22"/>
  <c r="J27" i="22"/>
  <c r="E27" i="22"/>
  <c r="B27" i="22"/>
  <c r="A27" i="22"/>
  <c r="J26" i="22"/>
  <c r="E26" i="22"/>
  <c r="B26" i="22"/>
  <c r="A26" i="22"/>
  <c r="J25" i="22"/>
  <c r="E25" i="22"/>
  <c r="B25" i="22"/>
  <c r="A25" i="22"/>
  <c r="E21" i="22"/>
  <c r="B21" i="22"/>
  <c r="A21" i="22"/>
  <c r="B20" i="22"/>
  <c r="A20" i="22"/>
  <c r="E19" i="22"/>
  <c r="B19" i="22"/>
  <c r="A19" i="22"/>
  <c r="E18" i="22"/>
  <c r="B18" i="22"/>
  <c r="A18" i="22"/>
  <c r="E17" i="22"/>
  <c r="B17" i="22"/>
  <c r="A17" i="22"/>
  <c r="E16" i="22"/>
  <c r="B16" i="22"/>
  <c r="A16" i="22"/>
  <c r="E15" i="22"/>
  <c r="B15" i="22"/>
  <c r="A15" i="22"/>
  <c r="E14" i="22"/>
  <c r="B14" i="22"/>
  <c r="A14" i="22"/>
  <c r="E13" i="22"/>
  <c r="B13" i="22"/>
  <c r="K8" i="22"/>
  <c r="H8" i="22"/>
  <c r="E8" i="22"/>
  <c r="B8" i="22"/>
  <c r="C123" i="21"/>
  <c r="D33" i="1" s="1"/>
  <c r="C110" i="21"/>
  <c r="D32" i="1" s="1"/>
  <c r="C105" i="21"/>
  <c r="D31" i="1" s="1"/>
  <c r="C83" i="21"/>
  <c r="D28" i="1" s="1"/>
  <c r="C77" i="21"/>
  <c r="D27" i="1" s="1"/>
  <c r="C59" i="21"/>
  <c r="D22" i="1" s="1"/>
  <c r="C51" i="21"/>
  <c r="D21" i="1" s="1"/>
  <c r="C46" i="21"/>
  <c r="D20" i="1" s="1"/>
  <c r="J35" i="21"/>
  <c r="E35" i="21"/>
  <c r="B35" i="21"/>
  <c r="A35" i="21"/>
  <c r="J34" i="21"/>
  <c r="E34" i="21"/>
  <c r="B34" i="21"/>
  <c r="A34" i="21"/>
  <c r="J33" i="21"/>
  <c r="E33" i="21"/>
  <c r="B33" i="21"/>
  <c r="A33" i="21"/>
  <c r="J32" i="21"/>
  <c r="E32" i="21"/>
  <c r="B32" i="21"/>
  <c r="A32" i="21"/>
  <c r="J31" i="21"/>
  <c r="E31" i="21"/>
  <c r="B31" i="21"/>
  <c r="A31" i="21"/>
  <c r="J30" i="21"/>
  <c r="E30" i="21"/>
  <c r="A30" i="21"/>
  <c r="J29" i="21"/>
  <c r="B29" i="21"/>
  <c r="A29" i="21"/>
  <c r="J28" i="21"/>
  <c r="E28" i="21"/>
  <c r="B28" i="21"/>
  <c r="A28" i="21"/>
  <c r="J27" i="21"/>
  <c r="E27" i="21"/>
  <c r="B27" i="21"/>
  <c r="A27" i="21"/>
  <c r="J26" i="21"/>
  <c r="E26" i="21"/>
  <c r="B26" i="21"/>
  <c r="A26" i="21"/>
  <c r="J25" i="21"/>
  <c r="E25" i="21"/>
  <c r="B25" i="21"/>
  <c r="A25" i="21"/>
  <c r="E21" i="21"/>
  <c r="B21" i="21"/>
  <c r="A21" i="21"/>
  <c r="B20" i="21"/>
  <c r="A20" i="21"/>
  <c r="E19" i="21"/>
  <c r="B19" i="21"/>
  <c r="A19" i="21"/>
  <c r="E18" i="21"/>
  <c r="B18" i="21"/>
  <c r="A18" i="21"/>
  <c r="E17" i="21"/>
  <c r="B17" i="21"/>
  <c r="A17" i="21"/>
  <c r="E16" i="21"/>
  <c r="B16" i="21"/>
  <c r="A16" i="21"/>
  <c r="E15" i="21"/>
  <c r="B15" i="21"/>
  <c r="A15" i="21"/>
  <c r="E14" i="21"/>
  <c r="B14" i="21"/>
  <c r="A14" i="21"/>
  <c r="E13" i="21"/>
  <c r="B13" i="21"/>
  <c r="K8" i="21"/>
  <c r="H8" i="21"/>
  <c r="E8" i="21"/>
  <c r="B8" i="21"/>
  <c r="B26" i="1"/>
  <c r="C31" i="1"/>
  <c r="C26" i="1"/>
  <c r="B13" i="18"/>
  <c r="C123" i="20"/>
  <c r="C33" i="1" s="1"/>
  <c r="C110" i="20"/>
  <c r="C32" i="1" s="1"/>
  <c r="C105" i="20"/>
  <c r="C89" i="20"/>
  <c r="C29" i="1" s="1"/>
  <c r="C83" i="20"/>
  <c r="C28" i="1" s="1"/>
  <c r="C77" i="20"/>
  <c r="C27" i="1" s="1"/>
  <c r="C59" i="20"/>
  <c r="C22" i="1" s="1"/>
  <c r="C51" i="20"/>
  <c r="C21" i="1" s="1"/>
  <c r="C46" i="20"/>
  <c r="C20" i="1" s="1"/>
  <c r="J35" i="20"/>
  <c r="E35" i="20"/>
  <c r="B35" i="20"/>
  <c r="A35" i="20"/>
  <c r="J34" i="20"/>
  <c r="E34" i="20"/>
  <c r="B34" i="20"/>
  <c r="A34" i="20"/>
  <c r="J33" i="20"/>
  <c r="E33" i="20"/>
  <c r="B33" i="20"/>
  <c r="A33" i="20"/>
  <c r="J32" i="20"/>
  <c r="E32" i="20"/>
  <c r="B32" i="20"/>
  <c r="A32" i="20"/>
  <c r="J31" i="20"/>
  <c r="E31" i="20"/>
  <c r="B31" i="20"/>
  <c r="A31" i="20"/>
  <c r="J30" i="20"/>
  <c r="E30" i="20"/>
  <c r="A30" i="20"/>
  <c r="J29" i="20"/>
  <c r="E29" i="20"/>
  <c r="B29" i="20"/>
  <c r="A29" i="20"/>
  <c r="J28" i="20"/>
  <c r="E28" i="20"/>
  <c r="B28" i="20"/>
  <c r="A28" i="20"/>
  <c r="J27" i="20"/>
  <c r="E27" i="20"/>
  <c r="B27" i="20"/>
  <c r="A27" i="20"/>
  <c r="J26" i="20"/>
  <c r="E26" i="20"/>
  <c r="B26" i="20"/>
  <c r="A26" i="20"/>
  <c r="J25" i="20"/>
  <c r="E25" i="20"/>
  <c r="B25" i="20"/>
  <c r="A25" i="20"/>
  <c r="E21" i="20"/>
  <c r="B21" i="20"/>
  <c r="A21" i="20"/>
  <c r="B20" i="20"/>
  <c r="A20" i="20"/>
  <c r="E19" i="20"/>
  <c r="B19" i="20"/>
  <c r="A19" i="20"/>
  <c r="E18" i="20"/>
  <c r="B18" i="20"/>
  <c r="A18" i="20"/>
  <c r="E17" i="20"/>
  <c r="B17" i="20"/>
  <c r="A17" i="20"/>
  <c r="E16" i="20"/>
  <c r="B16" i="20"/>
  <c r="A16" i="20"/>
  <c r="E15" i="20"/>
  <c r="B15" i="20"/>
  <c r="A15" i="20"/>
  <c r="E14" i="20"/>
  <c r="B14" i="20"/>
  <c r="A14" i="20"/>
  <c r="E13" i="20"/>
  <c r="B13" i="20"/>
  <c r="K8" i="20"/>
  <c r="H8" i="20"/>
  <c r="E8" i="20"/>
  <c r="B8" i="20"/>
  <c r="A13" i="21"/>
  <c r="A13" i="20"/>
  <c r="E21" i="16"/>
  <c r="F10" i="16"/>
  <c r="J35" i="18"/>
  <c r="J34" i="18"/>
  <c r="J33" i="18"/>
  <c r="J32" i="18"/>
  <c r="J31" i="18"/>
  <c r="J30" i="18"/>
  <c r="J29" i="18"/>
  <c r="J28" i="18"/>
  <c r="J27" i="18"/>
  <c r="J26" i="18"/>
  <c r="B8" i="18"/>
  <c r="E8" i="18"/>
  <c r="H8" i="18"/>
  <c r="K8" i="18"/>
  <c r="B35" i="18"/>
  <c r="B34" i="18"/>
  <c r="B33" i="18"/>
  <c r="B32" i="18"/>
  <c r="B31" i="18"/>
  <c r="B29" i="18"/>
  <c r="B28" i="18"/>
  <c r="B27" i="18"/>
  <c r="B26" i="18"/>
  <c r="B25" i="18"/>
  <c r="B21" i="18"/>
  <c r="B20" i="18"/>
  <c r="B19" i="18"/>
  <c r="B18" i="18"/>
  <c r="B17" i="18"/>
  <c r="B16" i="18"/>
  <c r="B15" i="18"/>
  <c r="B14" i="18"/>
  <c r="A35" i="18"/>
  <c r="A34" i="18"/>
  <c r="A33" i="18"/>
  <c r="A32" i="18"/>
  <c r="A31" i="18"/>
  <c r="A30" i="18"/>
  <c r="A29" i="18"/>
  <c r="A28" i="18"/>
  <c r="A27" i="18"/>
  <c r="A26" i="18"/>
  <c r="A25" i="18"/>
  <c r="A21" i="18"/>
  <c r="A20" i="18"/>
  <c r="A19" i="18"/>
  <c r="A18" i="18"/>
  <c r="A17" i="18"/>
  <c r="A16" i="18"/>
  <c r="A15" i="18"/>
  <c r="A14" i="18"/>
  <c r="K9" i="19"/>
  <c r="C123" i="18"/>
  <c r="B33" i="1" s="1"/>
  <c r="C110" i="18"/>
  <c r="B32" i="1" s="1"/>
  <c r="C105" i="18"/>
  <c r="C89" i="18"/>
  <c r="C83" i="18"/>
  <c r="C77" i="18"/>
  <c r="C59" i="18"/>
  <c r="B22" i="1" s="1"/>
  <c r="C51" i="18"/>
  <c r="B21" i="1" s="1"/>
  <c r="C46" i="18"/>
  <c r="B20" i="1" s="1"/>
  <c r="E35" i="18"/>
  <c r="E34" i="18"/>
  <c r="E33" i="18"/>
  <c r="E32" i="18"/>
  <c r="E31" i="18"/>
  <c r="E30" i="18"/>
  <c r="E29" i="18"/>
  <c r="E28" i="18"/>
  <c r="E27" i="18"/>
  <c r="E26" i="18"/>
  <c r="E25" i="18"/>
  <c r="E21" i="18"/>
  <c r="E19" i="18"/>
  <c r="E18" i="18"/>
  <c r="E17" i="18"/>
  <c r="E16" i="18"/>
  <c r="E15" i="18"/>
  <c r="E14" i="18"/>
  <c r="N15" i="1"/>
  <c r="M15" i="1"/>
  <c r="L15" i="1"/>
  <c r="K15" i="1"/>
  <c r="J15" i="1"/>
  <c r="K9" i="16"/>
  <c r="K10" i="16" s="1"/>
  <c r="K11" i="16" s="1"/>
  <c r="K4" i="16"/>
  <c r="J10" i="16"/>
  <c r="J11" i="16" s="1"/>
  <c r="J12" i="16" s="1"/>
  <c r="G69" i="4"/>
  <c r="G70" i="4" s="1"/>
  <c r="C99" i="23" s="1"/>
  <c r="F69" i="4"/>
  <c r="F70" i="4" s="1"/>
  <c r="C99" i="22" s="1"/>
  <c r="E69" i="4"/>
  <c r="E70" i="4" s="1"/>
  <c r="C99" i="21" s="1"/>
  <c r="D69" i="4"/>
  <c r="C69" i="4"/>
  <c r="G61" i="4"/>
  <c r="G62" i="4" s="1"/>
  <c r="C98" i="23" s="1"/>
  <c r="F61" i="4"/>
  <c r="F62" i="4" s="1"/>
  <c r="C98" i="22" s="1"/>
  <c r="E61" i="4"/>
  <c r="E62" i="4" s="1"/>
  <c r="C98" i="21" s="1"/>
  <c r="D61" i="4"/>
  <c r="D62" i="4" s="1"/>
  <c r="C98" i="20" s="1"/>
  <c r="C61" i="4"/>
  <c r="G53" i="4"/>
  <c r="G54" i="4" s="1"/>
  <c r="C97" i="23" s="1"/>
  <c r="F53" i="4"/>
  <c r="F54" i="4" s="1"/>
  <c r="C97" i="22" s="1"/>
  <c r="E53" i="4"/>
  <c r="E54" i="4" s="1"/>
  <c r="C97" i="21" s="1"/>
  <c r="D53" i="4"/>
  <c r="D54" i="4" s="1"/>
  <c r="C97" i="20" s="1"/>
  <c r="C53" i="4"/>
  <c r="G45" i="4"/>
  <c r="G46" i="4" s="1"/>
  <c r="C96" i="23" s="1"/>
  <c r="F45" i="4"/>
  <c r="F46" i="4" s="1"/>
  <c r="C96" i="22" s="1"/>
  <c r="E45" i="4"/>
  <c r="E46" i="4" s="1"/>
  <c r="C96" i="21" s="1"/>
  <c r="D45" i="4"/>
  <c r="D46" i="4" s="1"/>
  <c r="C96" i="20" s="1"/>
  <c r="C45" i="4"/>
  <c r="C46" i="4" s="1"/>
  <c r="C96" i="18" s="1"/>
  <c r="G37" i="4"/>
  <c r="C95" i="23" s="1"/>
  <c r="F37" i="4"/>
  <c r="C95" i="22" s="1"/>
  <c r="E37" i="4"/>
  <c r="C95" i="21" s="1"/>
  <c r="G28" i="4"/>
  <c r="C94" i="23" s="1"/>
  <c r="F28" i="4"/>
  <c r="C94" i="22" s="1"/>
  <c r="G19" i="4"/>
  <c r="C93" i="23" s="1"/>
  <c r="D19" i="4"/>
  <c r="C93" i="20" s="1"/>
  <c r="E10" i="4"/>
  <c r="C92" i="21" s="1"/>
  <c r="D10" i="4"/>
  <c r="C92" i="20" s="1"/>
  <c r="I14" i="1"/>
  <c r="I13" i="1"/>
  <c r="I12" i="1"/>
  <c r="I11" i="1"/>
  <c r="I10" i="1"/>
  <c r="I9" i="1"/>
  <c r="I8" i="1"/>
  <c r="I7" i="1"/>
  <c r="O14" i="1"/>
  <c r="O13" i="1"/>
  <c r="O12" i="1"/>
  <c r="K66" i="4"/>
  <c r="K65" i="4"/>
  <c r="K64" i="4"/>
  <c r="K58" i="4"/>
  <c r="K57" i="4"/>
  <c r="K56" i="4"/>
  <c r="K50" i="4"/>
  <c r="K49" i="4"/>
  <c r="K48" i="4"/>
  <c r="K42" i="4"/>
  <c r="K41" i="4"/>
  <c r="K40" i="4"/>
  <c r="K24" i="4"/>
  <c r="K33" i="4"/>
  <c r="K32" i="4"/>
  <c r="K31" i="4"/>
  <c r="K22" i="4"/>
  <c r="K23" i="4"/>
  <c r="K15" i="4"/>
  <c r="K14" i="4"/>
  <c r="K13" i="4"/>
  <c r="K6" i="4"/>
  <c r="K5" i="4"/>
  <c r="K4" i="4"/>
  <c r="B65" i="4"/>
  <c r="B64" i="4"/>
  <c r="A99" i="20" s="1"/>
  <c r="B57" i="4"/>
  <c r="B56" i="4"/>
  <c r="A98" i="22" s="1"/>
  <c r="B49" i="4"/>
  <c r="B48" i="4"/>
  <c r="A97" i="22" s="1"/>
  <c r="B41" i="4"/>
  <c r="B40" i="4"/>
  <c r="A96" i="22" s="1"/>
  <c r="B32" i="4"/>
  <c r="B31" i="4"/>
  <c r="A95" i="20" s="1"/>
  <c r="B23" i="4"/>
  <c r="B22" i="4"/>
  <c r="A94" i="22" s="1"/>
  <c r="B14" i="4"/>
  <c r="B13" i="4"/>
  <c r="A93" i="20" s="1"/>
  <c r="A99" i="23"/>
  <c r="A96" i="18"/>
  <c r="B12" i="1"/>
  <c r="E10" i="18" s="1"/>
  <c r="A98" i="18"/>
  <c r="D70" i="4"/>
  <c r="C99" i="20" s="1"/>
  <c r="E73" i="4"/>
  <c r="D73" i="4"/>
  <c r="G73" i="4"/>
  <c r="F73" i="4"/>
  <c r="H68" i="4"/>
  <c r="H60" i="4"/>
  <c r="H52" i="4"/>
  <c r="B5" i="4"/>
  <c r="B4" i="4"/>
  <c r="A92" i="21" s="1"/>
  <c r="G6" i="1"/>
  <c r="O11" i="1"/>
  <c r="O10" i="1"/>
  <c r="O9" i="1"/>
  <c r="O8" i="1"/>
  <c r="H44" i="4"/>
  <c r="D37" i="4"/>
  <c r="H35" i="4"/>
  <c r="E28" i="4"/>
  <c r="C94" i="21" s="1"/>
  <c r="D28" i="4"/>
  <c r="C94" i="20" s="1"/>
  <c r="H26" i="4"/>
  <c r="F19" i="4"/>
  <c r="C19" i="4"/>
  <c r="C93" i="18" s="1"/>
  <c r="H8" i="4"/>
  <c r="G10" i="4"/>
  <c r="C92" i="23" s="1"/>
  <c r="O7" i="1"/>
  <c r="H53" i="4" l="1"/>
  <c r="C74" i="4"/>
  <c r="C75" i="4" s="1"/>
  <c r="D20" i="19"/>
  <c r="C19" i="18" s="1"/>
  <c r="F19" i="18" s="1"/>
  <c r="D35" i="19"/>
  <c r="C33" i="18" s="1"/>
  <c r="F33" i="18" s="1"/>
  <c r="G33" i="18" s="1"/>
  <c r="H33" i="18" s="1"/>
  <c r="A96" i="21"/>
  <c r="A96" i="20"/>
  <c r="H61" i="4"/>
  <c r="A96" i="23"/>
  <c r="D28" i="19"/>
  <c r="C26" i="18" s="1"/>
  <c r="F26" i="18" s="1"/>
  <c r="G26" i="18" s="1"/>
  <c r="H26" i="18" s="1"/>
  <c r="F23" i="1"/>
  <c r="A97" i="18"/>
  <c r="D15" i="19"/>
  <c r="C14" i="18" s="1"/>
  <c r="F14" i="18" s="1"/>
  <c r="G14" i="18" s="1"/>
  <c r="H14" i="18" s="1"/>
  <c r="D29" i="19"/>
  <c r="C27" i="18" s="1"/>
  <c r="F27" i="18" s="1"/>
  <c r="G27" i="18" s="1"/>
  <c r="N26" i="18" s="1"/>
  <c r="K32" i="22"/>
  <c r="D21" i="19"/>
  <c r="C20" i="18" s="1"/>
  <c r="F20" i="18" s="1"/>
  <c r="G20" i="18" s="1"/>
  <c r="H20" i="18" s="1"/>
  <c r="D30" i="19"/>
  <c r="C28" i="18" s="1"/>
  <c r="F28" i="18" s="1"/>
  <c r="G28" i="18" s="1"/>
  <c r="D14" i="19"/>
  <c r="C13" i="18" s="1"/>
  <c r="F13" i="18" s="1"/>
  <c r="G13" i="18" s="1"/>
  <c r="H13" i="18" s="1"/>
  <c r="D22" i="19"/>
  <c r="C21" i="18" s="1"/>
  <c r="F21" i="18" s="1"/>
  <c r="G21" i="18" s="1"/>
  <c r="D31" i="19"/>
  <c r="C29" i="18" s="1"/>
  <c r="F29" i="18" s="1"/>
  <c r="G29" i="18" s="1"/>
  <c r="H29" i="18" s="1"/>
  <c r="D34" i="19"/>
  <c r="C32" i="18" s="1"/>
  <c r="F32" i="18" s="1"/>
  <c r="G32" i="18" s="1"/>
  <c r="H32" i="18" s="1"/>
  <c r="D19" i="19"/>
  <c r="D27" i="19"/>
  <c r="C25" i="18" s="1"/>
  <c r="D29" i="1"/>
  <c r="B27" i="12"/>
  <c r="G26" i="1"/>
  <c r="A98" i="20"/>
  <c r="D16" i="19"/>
  <c r="C15" i="18" s="1"/>
  <c r="F15" i="18" s="1"/>
  <c r="G15" i="18" s="1"/>
  <c r="H15" i="18" s="1"/>
  <c r="D32" i="19"/>
  <c r="C30" i="18" s="1"/>
  <c r="F30" i="18" s="1"/>
  <c r="G30" i="18" s="1"/>
  <c r="H30" i="18" s="1"/>
  <c r="A98" i="23"/>
  <c r="A93" i="18"/>
  <c r="H69" i="4"/>
  <c r="D17" i="19"/>
  <c r="C16" i="12"/>
  <c r="C70" i="4"/>
  <c r="C99" i="18" s="1"/>
  <c r="C54" i="4"/>
  <c r="H54" i="4" s="1"/>
  <c r="A97" i="21"/>
  <c r="D18" i="19"/>
  <c r="C17" i="18" s="1"/>
  <c r="F17" i="18" s="1"/>
  <c r="G17" i="18" s="1"/>
  <c r="H17" i="18" s="1"/>
  <c r="D33" i="19"/>
  <c r="B29" i="12"/>
  <c r="G22" i="1"/>
  <c r="D36" i="19"/>
  <c r="C34" i="18" s="1"/>
  <c r="F34" i="18" s="1"/>
  <c r="G34" i="18" s="1"/>
  <c r="H34" i="18" s="1"/>
  <c r="B31" i="1"/>
  <c r="A94" i="23"/>
  <c r="O15" i="1"/>
  <c r="G31" i="1"/>
  <c r="L28" i="21"/>
  <c r="B26" i="12"/>
  <c r="G20" i="1"/>
  <c r="C10" i="12" s="1"/>
  <c r="B23" i="1"/>
  <c r="G19" i="18"/>
  <c r="H19" i="18" s="1"/>
  <c r="E23" i="1"/>
  <c r="H46" i="4"/>
  <c r="G35" i="18"/>
  <c r="H35" i="18" s="1"/>
  <c r="G32" i="1"/>
  <c r="C12" i="1"/>
  <c r="E10" i="20" s="1"/>
  <c r="D23" i="1"/>
  <c r="B30" i="12"/>
  <c r="K35" i="20"/>
  <c r="B28" i="1"/>
  <c r="G28" i="1" s="1"/>
  <c r="A97" i="23"/>
  <c r="A95" i="22"/>
  <c r="H45" i="4"/>
  <c r="A97" i="20"/>
  <c r="A95" i="23"/>
  <c r="C62" i="4"/>
  <c r="A98" i="21"/>
  <c r="A99" i="22"/>
  <c r="B29" i="1"/>
  <c r="G29" i="1" s="1"/>
  <c r="C12" i="12"/>
  <c r="A99" i="21"/>
  <c r="B24" i="12"/>
  <c r="A99" i="18"/>
  <c r="A93" i="21"/>
  <c r="C23" i="1"/>
  <c r="N32" i="23"/>
  <c r="G74" i="4"/>
  <c r="G75" i="4" s="1"/>
  <c r="H36" i="4"/>
  <c r="E74" i="4"/>
  <c r="E75" i="4" s="1"/>
  <c r="C37" i="4"/>
  <c r="C95" i="18" s="1"/>
  <c r="F74" i="4"/>
  <c r="F75" i="4" s="1"/>
  <c r="E19" i="4"/>
  <c r="C93" i="21" s="1"/>
  <c r="C100" i="21" s="1"/>
  <c r="D30" i="1" s="1"/>
  <c r="D34" i="1" s="1"/>
  <c r="H18" i="4"/>
  <c r="C100" i="23"/>
  <c r="F30" i="1" s="1"/>
  <c r="F34" i="1" s="1"/>
  <c r="D74" i="4"/>
  <c r="D75" i="4" s="1"/>
  <c r="B25" i="12"/>
  <c r="B27" i="1"/>
  <c r="G27" i="1" s="1"/>
  <c r="G33" i="1"/>
  <c r="G21" i="1"/>
  <c r="K26" i="18"/>
  <c r="K35" i="23"/>
  <c r="M30" i="23"/>
  <c r="L30" i="23"/>
  <c r="M32" i="18"/>
  <c r="L32" i="23"/>
  <c r="N27" i="18"/>
  <c r="N28" i="20"/>
  <c r="K32" i="20"/>
  <c r="L28" i="18"/>
  <c r="K34" i="20"/>
  <c r="K30" i="21"/>
  <c r="K32" i="18"/>
  <c r="L32" i="20"/>
  <c r="M32" i="21"/>
  <c r="L29" i="20"/>
  <c r="K25" i="21"/>
  <c r="N30" i="21"/>
  <c r="N30" i="18"/>
  <c r="M28" i="18"/>
  <c r="K28" i="18"/>
  <c r="L34" i="18"/>
  <c r="N32" i="18"/>
  <c r="L34" i="22"/>
  <c r="L30" i="18"/>
  <c r="M30" i="18"/>
  <c r="L27" i="18"/>
  <c r="M34" i="18"/>
  <c r="L25" i="18"/>
  <c r="N31" i="18"/>
  <c r="M33" i="18"/>
  <c r="K30" i="22"/>
  <c r="L25" i="22"/>
  <c r="L31" i="18"/>
  <c r="L35" i="18"/>
  <c r="M31" i="18"/>
  <c r="K31" i="18"/>
  <c r="M29" i="18"/>
  <c r="K27" i="18"/>
  <c r="K30" i="18"/>
  <c r="K29" i="18"/>
  <c r="M27" i="18"/>
  <c r="K26" i="22"/>
  <c r="K35" i="18"/>
  <c r="L29" i="18"/>
  <c r="N34" i="18"/>
  <c r="L32" i="18"/>
  <c r="M35" i="18"/>
  <c r="K34" i="18"/>
  <c r="K25" i="18"/>
  <c r="L27" i="22"/>
  <c r="K29" i="22"/>
  <c r="N31" i="22"/>
  <c r="L29" i="22"/>
  <c r="N32" i="22"/>
  <c r="L26" i="22"/>
  <c r="K35" i="22"/>
  <c r="N28" i="18"/>
  <c r="K31" i="22"/>
  <c r="L30" i="22"/>
  <c r="K33" i="22"/>
  <c r="L31" i="22"/>
  <c r="M28" i="22"/>
  <c r="K25" i="22"/>
  <c r="M27" i="22"/>
  <c r="K34" i="22"/>
  <c r="K27" i="22"/>
  <c r="N28" i="22"/>
  <c r="M31" i="22"/>
  <c r="K28" i="22"/>
  <c r="L32" i="22"/>
  <c r="N30" i="22"/>
  <c r="M30" i="22"/>
  <c r="L33" i="22"/>
  <c r="M32" i="22"/>
  <c r="L35" i="22"/>
  <c r="L28" i="22"/>
  <c r="N27" i="22"/>
  <c r="M30" i="20"/>
  <c r="N31" i="20"/>
  <c r="M28" i="20"/>
  <c r="N30" i="20"/>
  <c r="L31" i="21"/>
  <c r="M30" i="21"/>
  <c r="N31" i="21"/>
  <c r="L33" i="18"/>
  <c r="K33" i="18"/>
  <c r="L27" i="20"/>
  <c r="L30" i="20"/>
  <c r="L33" i="20"/>
  <c r="K25" i="20"/>
  <c r="L28" i="20"/>
  <c r="K28" i="21"/>
  <c r="L27" i="21"/>
  <c r="L33" i="21"/>
  <c r="L26" i="21"/>
  <c r="K35" i="21"/>
  <c r="N32" i="21"/>
  <c r="L25" i="20"/>
  <c r="L26" i="18"/>
  <c r="K33" i="20"/>
  <c r="K27" i="20"/>
  <c r="K29" i="20"/>
  <c r="L31" i="20"/>
  <c r="N27" i="21"/>
  <c r="K27" i="21"/>
  <c r="K26" i="21"/>
  <c r="N28" i="21"/>
  <c r="L34" i="20"/>
  <c r="M27" i="20"/>
  <c r="K30" i="20"/>
  <c r="L35" i="20"/>
  <c r="N27" i="20"/>
  <c r="M34" i="20"/>
  <c r="K28" i="20"/>
  <c r="L30" i="21"/>
  <c r="K29" i="21"/>
  <c r="L29" i="21"/>
  <c r="M31" i="21"/>
  <c r="M28" i="21"/>
  <c r="K31" i="21"/>
  <c r="K31" i="20"/>
  <c r="L26" i="20"/>
  <c r="N32" i="20"/>
  <c r="K26" i="20"/>
  <c r="M31" i="20"/>
  <c r="M32" i="20"/>
  <c r="K34" i="21"/>
  <c r="L35" i="21"/>
  <c r="K32" i="21"/>
  <c r="L32" i="21"/>
  <c r="L27" i="23"/>
  <c r="K27" i="23"/>
  <c r="K29" i="23"/>
  <c r="L25" i="23"/>
  <c r="K25" i="23"/>
  <c r="M31" i="23"/>
  <c r="L33" i="23"/>
  <c r="L29" i="23"/>
  <c r="L26" i="23"/>
  <c r="K34" i="23"/>
  <c r="N28" i="23"/>
  <c r="L34" i="23"/>
  <c r="N31" i="23"/>
  <c r="K26" i="23"/>
  <c r="L35" i="23"/>
  <c r="N27" i="23"/>
  <c r="K31" i="23"/>
  <c r="K32" i="23"/>
  <c r="K30" i="23"/>
  <c r="M28" i="23"/>
  <c r="M32" i="23"/>
  <c r="N30" i="23"/>
  <c r="L31" i="23"/>
  <c r="M27" i="23"/>
  <c r="K33" i="23"/>
  <c r="M35" i="23"/>
  <c r="L28" i="23"/>
  <c r="K28" i="23"/>
  <c r="M27" i="21"/>
  <c r="K33" i="21"/>
  <c r="L25" i="21"/>
  <c r="L34" i="21"/>
  <c r="C95" i="20"/>
  <c r="C100" i="20" s="1"/>
  <c r="C30" i="1" s="1"/>
  <c r="C34" i="1" s="1"/>
  <c r="C28" i="4"/>
  <c r="H27" i="4"/>
  <c r="C93" i="22"/>
  <c r="H73" i="4"/>
  <c r="F10" i="4"/>
  <c r="C92" i="22" s="1"/>
  <c r="H9" i="4"/>
  <c r="C10" i="4"/>
  <c r="D12" i="1"/>
  <c r="E10" i="21" s="1"/>
  <c r="K12" i="16"/>
  <c r="K13" i="16" s="1"/>
  <c r="E12" i="16" s="1"/>
  <c r="J13" i="16"/>
  <c r="A95" i="21"/>
  <c r="A95" i="18"/>
  <c r="A94" i="18"/>
  <c r="A94" i="21"/>
  <c r="A94" i="20"/>
  <c r="A93" i="23"/>
  <c r="A93" i="22"/>
  <c r="A92" i="23"/>
  <c r="A92" i="20"/>
  <c r="A92" i="18"/>
  <c r="A92" i="22"/>
  <c r="E29" i="19"/>
  <c r="E21" i="19"/>
  <c r="E35" i="19"/>
  <c r="E22" i="19"/>
  <c r="E37" i="19"/>
  <c r="E20" i="19"/>
  <c r="F9" i="16"/>
  <c r="E16" i="19"/>
  <c r="A13" i="23"/>
  <c r="H70" i="4" l="1"/>
  <c r="H37" i="4"/>
  <c r="E36" i="19"/>
  <c r="E28" i="19"/>
  <c r="F28" i="19" s="1"/>
  <c r="M26" i="18"/>
  <c r="O26" i="18" s="1"/>
  <c r="E15" i="19"/>
  <c r="C14" i="20" s="1"/>
  <c r="F14" i="20" s="1"/>
  <c r="G14" i="20" s="1"/>
  <c r="H14" i="20" s="1"/>
  <c r="E14" i="19"/>
  <c r="F14" i="19" s="1"/>
  <c r="E30" i="19"/>
  <c r="F30" i="19" s="1"/>
  <c r="E27" i="19"/>
  <c r="C25" i="20" s="1"/>
  <c r="F25" i="20" s="1"/>
  <c r="G25" i="20" s="1"/>
  <c r="H25" i="20" s="1"/>
  <c r="C97" i="18"/>
  <c r="E31" i="19"/>
  <c r="F31" i="19" s="1"/>
  <c r="N35" i="18"/>
  <c r="O35" i="18" s="1"/>
  <c r="E34" i="19"/>
  <c r="F34" i="19" s="1"/>
  <c r="H21" i="18"/>
  <c r="E19" i="19"/>
  <c r="C18" i="18"/>
  <c r="F18" i="18" s="1"/>
  <c r="G18" i="18" s="1"/>
  <c r="H18" i="18" s="1"/>
  <c r="E18" i="19"/>
  <c r="C17" i="20" s="1"/>
  <c r="F17" i="20" s="1"/>
  <c r="E32" i="19"/>
  <c r="C30" i="20" s="1"/>
  <c r="F30" i="20" s="1"/>
  <c r="E33" i="19"/>
  <c r="C31" i="18"/>
  <c r="F31" i="18" s="1"/>
  <c r="G31" i="18" s="1"/>
  <c r="H31" i="18" s="1"/>
  <c r="C16" i="18"/>
  <c r="F16" i="18" s="1"/>
  <c r="E17" i="19"/>
  <c r="F17" i="19" s="1"/>
  <c r="G17" i="19" s="1"/>
  <c r="H17" i="19" s="1"/>
  <c r="O32" i="23"/>
  <c r="F25" i="18"/>
  <c r="G23" i="1"/>
  <c r="H62" i="4"/>
  <c r="C98" i="18"/>
  <c r="O27" i="18"/>
  <c r="H74" i="4"/>
  <c r="H75" i="4"/>
  <c r="H19" i="4"/>
  <c r="C100" i="22"/>
  <c r="E30" i="1" s="1"/>
  <c r="E34" i="1" s="1"/>
  <c r="N34" i="20"/>
  <c r="O34" i="20" s="1"/>
  <c r="O30" i="23"/>
  <c r="O30" i="21"/>
  <c r="O28" i="20"/>
  <c r="O31" i="18"/>
  <c r="O30" i="18"/>
  <c r="O32" i="18"/>
  <c r="O28" i="22"/>
  <c r="O28" i="18"/>
  <c r="O32" i="21"/>
  <c r="O30" i="20"/>
  <c r="L36" i="22"/>
  <c r="O34" i="18"/>
  <c r="O31" i="20"/>
  <c r="K36" i="20"/>
  <c r="K36" i="22"/>
  <c r="O27" i="21"/>
  <c r="O32" i="20"/>
  <c r="K36" i="18"/>
  <c r="O27" i="22"/>
  <c r="O31" i="23"/>
  <c r="O32" i="22"/>
  <c r="O31" i="22"/>
  <c r="H28" i="18"/>
  <c r="N33" i="18"/>
  <c r="O33" i="18" s="1"/>
  <c r="O30" i="22"/>
  <c r="H27" i="18"/>
  <c r="N29" i="18"/>
  <c r="O29" i="18" s="1"/>
  <c r="O27" i="23"/>
  <c r="O28" i="21"/>
  <c r="K36" i="21"/>
  <c r="L36" i="18"/>
  <c r="L36" i="20"/>
  <c r="O31" i="21"/>
  <c r="O28" i="23"/>
  <c r="O27" i="20"/>
  <c r="K36" i="23"/>
  <c r="L36" i="21"/>
  <c r="L36" i="23"/>
  <c r="C94" i="18"/>
  <c r="H28" i="4"/>
  <c r="C92" i="18"/>
  <c r="H10" i="4"/>
  <c r="E12" i="1"/>
  <c r="E10" i="22" s="1"/>
  <c r="F12" i="1"/>
  <c r="E10" i="23" s="1"/>
  <c r="C28" i="20"/>
  <c r="F35" i="19"/>
  <c r="C33" i="20"/>
  <c r="C27" i="20"/>
  <c r="F27" i="20" s="1"/>
  <c r="M26" i="20" s="1"/>
  <c r="F29" i="19"/>
  <c r="C34" i="20"/>
  <c r="F36" i="19"/>
  <c r="F37" i="19"/>
  <c r="C35" i="20"/>
  <c r="F35" i="20" s="1"/>
  <c r="C19" i="20"/>
  <c r="F19" i="20" s="1"/>
  <c r="F20" i="19"/>
  <c r="F21" i="23"/>
  <c r="F22" i="19"/>
  <c r="C21" i="20"/>
  <c r="F21" i="20" s="1"/>
  <c r="C20" i="20"/>
  <c r="F20" i="20" s="1"/>
  <c r="F21" i="19"/>
  <c r="F16" i="19"/>
  <c r="C15" i="20"/>
  <c r="F15" i="20" s="1"/>
  <c r="C26" i="20" l="1"/>
  <c r="F26" i="20" s="1"/>
  <c r="F15" i="19"/>
  <c r="G15" i="19" s="1"/>
  <c r="H15" i="19" s="1"/>
  <c r="F27" i="19"/>
  <c r="G27" i="19" s="1"/>
  <c r="H27" i="19" s="1"/>
  <c r="C13" i="20"/>
  <c r="F13" i="20" s="1"/>
  <c r="G13" i="20" s="1"/>
  <c r="C29" i="20"/>
  <c r="F29" i="20" s="1"/>
  <c r="G29" i="20" s="1"/>
  <c r="H29" i="20" s="1"/>
  <c r="C32" i="20"/>
  <c r="F32" i="20" s="1"/>
  <c r="G32" i="20" s="1"/>
  <c r="H32" i="20" s="1"/>
  <c r="F36" i="18"/>
  <c r="C18" i="20"/>
  <c r="F18" i="20" s="1"/>
  <c r="G18" i="20" s="1"/>
  <c r="H18" i="20" s="1"/>
  <c r="F19" i="19"/>
  <c r="C16" i="20"/>
  <c r="F16" i="20" s="1"/>
  <c r="G16" i="20" s="1"/>
  <c r="H16" i="20" s="1"/>
  <c r="G30" i="20"/>
  <c r="M35" i="20"/>
  <c r="F32" i="19"/>
  <c r="C30" i="21" s="1"/>
  <c r="F30" i="21" s="1"/>
  <c r="M33" i="20"/>
  <c r="F28" i="20"/>
  <c r="M25" i="20" s="1"/>
  <c r="G16" i="18"/>
  <c r="F22" i="18"/>
  <c r="F34" i="20"/>
  <c r="G34" i="20" s="1"/>
  <c r="H34" i="20" s="1"/>
  <c r="F33" i="20"/>
  <c r="G33" i="20" s="1"/>
  <c r="H33" i="20" s="1"/>
  <c r="F33" i="19"/>
  <c r="C31" i="20"/>
  <c r="F31" i="20" s="1"/>
  <c r="G31" i="20" s="1"/>
  <c r="H31" i="20" s="1"/>
  <c r="M25" i="18"/>
  <c r="M36" i="18" s="1"/>
  <c r="F18" i="19"/>
  <c r="C17" i="21" s="1"/>
  <c r="F17" i="21" s="1"/>
  <c r="G25" i="18"/>
  <c r="G36" i="18" s="1"/>
  <c r="M34" i="21"/>
  <c r="C100" i="18"/>
  <c r="C14" i="21"/>
  <c r="B7" i="12"/>
  <c r="G27" i="20"/>
  <c r="N26" i="20" s="1"/>
  <c r="O26" i="20" s="1"/>
  <c r="G21" i="23"/>
  <c r="H21" i="23" s="1"/>
  <c r="G31" i="19"/>
  <c r="H31" i="19" s="1"/>
  <c r="C29" i="21"/>
  <c r="C33" i="21"/>
  <c r="F33" i="21" s="1"/>
  <c r="G35" i="19"/>
  <c r="H35" i="19" s="1"/>
  <c r="G30" i="19"/>
  <c r="H30" i="19" s="1"/>
  <c r="C28" i="21"/>
  <c r="F28" i="21" s="1"/>
  <c r="C16" i="21"/>
  <c r="F16" i="21" s="1"/>
  <c r="C19" i="21"/>
  <c r="F19" i="21" s="1"/>
  <c r="G20" i="19"/>
  <c r="H20" i="19" s="1"/>
  <c r="G36" i="19"/>
  <c r="H36" i="19" s="1"/>
  <c r="C34" i="21"/>
  <c r="F34" i="21" s="1"/>
  <c r="G26" i="20"/>
  <c r="G21" i="20"/>
  <c r="H21" i="20" s="1"/>
  <c r="G19" i="20"/>
  <c r="H19" i="20" s="1"/>
  <c r="C26" i="21"/>
  <c r="F26" i="21" s="1"/>
  <c r="G28" i="19"/>
  <c r="H28" i="19" s="1"/>
  <c r="G35" i="20"/>
  <c r="H35" i="20" s="1"/>
  <c r="G29" i="19"/>
  <c r="H29" i="19" s="1"/>
  <c r="C27" i="21"/>
  <c r="F27" i="21" s="1"/>
  <c r="M26" i="21" s="1"/>
  <c r="G21" i="19"/>
  <c r="H21" i="19" s="1"/>
  <c r="C20" i="21"/>
  <c r="F20" i="21" s="1"/>
  <c r="G37" i="19"/>
  <c r="H37" i="19" s="1"/>
  <c r="C35" i="21"/>
  <c r="F35" i="21" s="1"/>
  <c r="G17" i="20"/>
  <c r="H17" i="20" s="1"/>
  <c r="G20" i="20"/>
  <c r="H20" i="20" s="1"/>
  <c r="C32" i="21"/>
  <c r="F32" i="21" s="1"/>
  <c r="G34" i="19"/>
  <c r="H34" i="19" s="1"/>
  <c r="G22" i="19"/>
  <c r="H22" i="19" s="1"/>
  <c r="C21" i="21"/>
  <c r="F21" i="21" s="1"/>
  <c r="G21" i="21" s="1"/>
  <c r="H21" i="21" s="1"/>
  <c r="C25" i="23"/>
  <c r="F25" i="23" s="1"/>
  <c r="G15" i="20"/>
  <c r="H15" i="20" s="1"/>
  <c r="G16" i="19"/>
  <c r="H16" i="19" s="1"/>
  <c r="C15" i="21"/>
  <c r="F15" i="21" s="1"/>
  <c r="C13" i="21"/>
  <c r="F13" i="21" s="1"/>
  <c r="G14" i="19"/>
  <c r="H14" i="19" s="1"/>
  <c r="C14" i="22"/>
  <c r="F14" i="22" s="1"/>
  <c r="C14" i="23"/>
  <c r="F14" i="23" s="1"/>
  <c r="C25" i="21" l="1"/>
  <c r="F25" i="21" s="1"/>
  <c r="G25" i="21" s="1"/>
  <c r="C25" i="22"/>
  <c r="F25" i="22" s="1"/>
  <c r="G32" i="19"/>
  <c r="G28" i="20"/>
  <c r="N33" i="20" s="1"/>
  <c r="O33" i="20" s="1"/>
  <c r="M29" i="20"/>
  <c r="M36" i="20" s="1"/>
  <c r="F22" i="20"/>
  <c r="C18" i="21"/>
  <c r="F18" i="21" s="1"/>
  <c r="G18" i="21" s="1"/>
  <c r="H18" i="21" s="1"/>
  <c r="G19" i="19"/>
  <c r="G30" i="21"/>
  <c r="H30" i="21" s="1"/>
  <c r="M35" i="21"/>
  <c r="H30" i="20"/>
  <c r="N35" i="20"/>
  <c r="O35" i="20" s="1"/>
  <c r="B28" i="12"/>
  <c r="C23" i="12" s="1"/>
  <c r="B30" i="1"/>
  <c r="B34" i="1" s="1"/>
  <c r="G34" i="1" s="1"/>
  <c r="G33" i="19"/>
  <c r="C31" i="21"/>
  <c r="H25" i="18"/>
  <c r="N25" i="18"/>
  <c r="O25" i="18" s="1"/>
  <c r="H16" i="18"/>
  <c r="H22" i="18" s="1"/>
  <c r="B16" i="1" s="1"/>
  <c r="G22" i="18"/>
  <c r="G18" i="19"/>
  <c r="F36" i="20"/>
  <c r="M34" i="22"/>
  <c r="F14" i="21"/>
  <c r="G14" i="21" s="1"/>
  <c r="H14" i="21" s="1"/>
  <c r="F29" i="21"/>
  <c r="G29" i="21" s="1"/>
  <c r="H29" i="21" s="1"/>
  <c r="M34" i="23"/>
  <c r="M25" i="21"/>
  <c r="N25" i="20"/>
  <c r="O25" i="20" s="1"/>
  <c r="G28" i="21"/>
  <c r="M33" i="21"/>
  <c r="G27" i="21"/>
  <c r="N26" i="21" s="1"/>
  <c r="O26" i="21" s="1"/>
  <c r="H27" i="20"/>
  <c r="N29" i="20"/>
  <c r="H26" i="20"/>
  <c r="G25" i="22"/>
  <c r="G25" i="23"/>
  <c r="H25" i="21"/>
  <c r="C35" i="23"/>
  <c r="F35" i="23" s="1"/>
  <c r="G35" i="23" s="1"/>
  <c r="H35" i="23" s="1"/>
  <c r="C35" i="22"/>
  <c r="C20" i="22"/>
  <c r="F20" i="22" s="1"/>
  <c r="C20" i="23"/>
  <c r="F20" i="23" s="1"/>
  <c r="C19" i="22"/>
  <c r="F19" i="22" s="1"/>
  <c r="C19" i="23"/>
  <c r="F19" i="23" s="1"/>
  <c r="C33" i="23"/>
  <c r="F33" i="23" s="1"/>
  <c r="C33" i="22"/>
  <c r="C26" i="23"/>
  <c r="F26" i="23" s="1"/>
  <c r="M25" i="23" s="1"/>
  <c r="C26" i="22"/>
  <c r="F26" i="22" s="1"/>
  <c r="G36" i="20"/>
  <c r="G19" i="21"/>
  <c r="H19" i="21" s="1"/>
  <c r="G33" i="21"/>
  <c r="H33" i="21" s="1"/>
  <c r="G26" i="21"/>
  <c r="C16" i="23"/>
  <c r="F16" i="23" s="1"/>
  <c r="C16" i="22"/>
  <c r="F16" i="22" s="1"/>
  <c r="C29" i="22"/>
  <c r="C29" i="23"/>
  <c r="F29" i="23" s="1"/>
  <c r="G29" i="23" s="1"/>
  <c r="H29" i="23" s="1"/>
  <c r="G35" i="21"/>
  <c r="H35" i="21" s="1"/>
  <c r="G20" i="21"/>
  <c r="H20" i="21" s="1"/>
  <c r="C34" i="23"/>
  <c r="F34" i="23" s="1"/>
  <c r="C34" i="22"/>
  <c r="F34" i="22" s="1"/>
  <c r="C28" i="22"/>
  <c r="C28" i="23"/>
  <c r="F28" i="23" s="1"/>
  <c r="G17" i="21"/>
  <c r="H17" i="21" s="1"/>
  <c r="G16" i="21"/>
  <c r="H16" i="21" s="1"/>
  <c r="C21" i="23"/>
  <c r="C21" i="22"/>
  <c r="F21" i="22" s="1"/>
  <c r="G21" i="22" s="1"/>
  <c r="H21" i="22" s="1"/>
  <c r="C27" i="22"/>
  <c r="C27" i="23"/>
  <c r="F27" i="23" s="1"/>
  <c r="G34" i="21"/>
  <c r="H34" i="21" s="1"/>
  <c r="C32" i="23"/>
  <c r="F32" i="23" s="1"/>
  <c r="G32" i="23" s="1"/>
  <c r="H32" i="23" s="1"/>
  <c r="C32" i="22"/>
  <c r="F32" i="22" s="1"/>
  <c r="G32" i="21"/>
  <c r="H32" i="21" s="1"/>
  <c r="G13" i="21"/>
  <c r="G22" i="20"/>
  <c r="G14" i="23"/>
  <c r="H14" i="23" s="1"/>
  <c r="G15" i="21"/>
  <c r="H15" i="21" s="1"/>
  <c r="G14" i="22"/>
  <c r="H14" i="22" s="1"/>
  <c r="H13" i="20"/>
  <c r="H22" i="20" s="1"/>
  <c r="C16" i="1" s="1"/>
  <c r="C13" i="23"/>
  <c r="F13" i="23" s="1"/>
  <c r="C13" i="22"/>
  <c r="F13" i="22" s="1"/>
  <c r="C15" i="22"/>
  <c r="F15" i="22" s="1"/>
  <c r="C15" i="23"/>
  <c r="F15" i="23" s="1"/>
  <c r="M29" i="23" l="1"/>
  <c r="M26" i="23"/>
  <c r="H28" i="20"/>
  <c r="H36" i="20" s="1"/>
  <c r="C17" i="1" s="1"/>
  <c r="C18" i="1" s="1"/>
  <c r="C17" i="22"/>
  <c r="F17" i="22" s="1"/>
  <c r="G17" i="22" s="1"/>
  <c r="H17" i="22" s="1"/>
  <c r="H18" i="19"/>
  <c r="C17" i="23" s="1"/>
  <c r="F17" i="23" s="1"/>
  <c r="G17" i="23" s="1"/>
  <c r="H17" i="23" s="1"/>
  <c r="C18" i="22"/>
  <c r="F18" i="22" s="1"/>
  <c r="G18" i="22" s="1"/>
  <c r="H18" i="22" s="1"/>
  <c r="H19" i="19"/>
  <c r="C18" i="23" s="1"/>
  <c r="F18" i="23" s="1"/>
  <c r="G18" i="23" s="1"/>
  <c r="H18" i="23" s="1"/>
  <c r="C31" i="22"/>
  <c r="F31" i="22" s="1"/>
  <c r="G31" i="22" s="1"/>
  <c r="H31" i="22" s="1"/>
  <c r="H33" i="19"/>
  <c r="C31" i="23" s="1"/>
  <c r="F31" i="23" s="1"/>
  <c r="G31" i="23" s="1"/>
  <c r="H31" i="23" s="1"/>
  <c r="C30" i="22"/>
  <c r="F30" i="22" s="1"/>
  <c r="H32" i="19"/>
  <c r="C30" i="23" s="1"/>
  <c r="F30" i="23" s="1"/>
  <c r="G30" i="23" s="1"/>
  <c r="N35" i="23" s="1"/>
  <c r="O35" i="23" s="1"/>
  <c r="H36" i="18"/>
  <c r="B17" i="1" s="1"/>
  <c r="B18" i="1" s="1"/>
  <c r="B36" i="1" s="1"/>
  <c r="N36" i="18"/>
  <c r="O36" i="18" s="1"/>
  <c r="M35" i="22"/>
  <c r="N34" i="21"/>
  <c r="O34" i="21" s="1"/>
  <c r="N35" i="21"/>
  <c r="O35" i="21" s="1"/>
  <c r="G30" i="1"/>
  <c r="F35" i="22"/>
  <c r="G35" i="22" s="1"/>
  <c r="H35" i="22" s="1"/>
  <c r="F27" i="22"/>
  <c r="M33" i="22"/>
  <c r="F28" i="22"/>
  <c r="G28" i="22" s="1"/>
  <c r="F33" i="22"/>
  <c r="G33" i="22" s="1"/>
  <c r="H33" i="22" s="1"/>
  <c r="F31" i="21"/>
  <c r="G31" i="21" s="1"/>
  <c r="M29" i="21"/>
  <c r="M36" i="21" s="1"/>
  <c r="F22" i="21"/>
  <c r="F29" i="22"/>
  <c r="G29" i="22" s="1"/>
  <c r="H29" i="22" s="1"/>
  <c r="N34" i="23"/>
  <c r="O34" i="23" s="1"/>
  <c r="N25" i="21"/>
  <c r="O25" i="21" s="1"/>
  <c r="N36" i="20"/>
  <c r="O36" i="20" s="1"/>
  <c r="O29" i="20"/>
  <c r="H28" i="21"/>
  <c r="N33" i="21"/>
  <c r="O33" i="21" s="1"/>
  <c r="G28" i="23"/>
  <c r="M33" i="23"/>
  <c r="M29" i="22"/>
  <c r="H27" i="21"/>
  <c r="N29" i="21"/>
  <c r="H25" i="23"/>
  <c r="H25" i="22"/>
  <c r="G26" i="22"/>
  <c r="G34" i="23"/>
  <c r="H34" i="23" s="1"/>
  <c r="G16" i="22"/>
  <c r="H16" i="22" s="1"/>
  <c r="G16" i="23"/>
  <c r="H16" i="23" s="1"/>
  <c r="G20" i="23"/>
  <c r="H20" i="23" s="1"/>
  <c r="H26" i="21"/>
  <c r="G19" i="23"/>
  <c r="H19" i="23" s="1"/>
  <c r="G34" i="22"/>
  <c r="H34" i="22" s="1"/>
  <c r="G26" i="23"/>
  <c r="H26" i="23" s="1"/>
  <c r="G19" i="22"/>
  <c r="H19" i="22" s="1"/>
  <c r="G27" i="23"/>
  <c r="N26" i="23" s="1"/>
  <c r="G32" i="22"/>
  <c r="H32" i="22" s="1"/>
  <c r="G33" i="23"/>
  <c r="H33" i="23" s="1"/>
  <c r="G20" i="22"/>
  <c r="H20" i="22" s="1"/>
  <c r="G22" i="21"/>
  <c r="G13" i="23"/>
  <c r="G15" i="22"/>
  <c r="H15" i="22" s="1"/>
  <c r="G15" i="23"/>
  <c r="H15" i="23" s="1"/>
  <c r="G13" i="22"/>
  <c r="H13" i="22" s="1"/>
  <c r="H13" i="21"/>
  <c r="H22" i="21" s="1"/>
  <c r="D16" i="1" s="1"/>
  <c r="G27" i="22" l="1"/>
  <c r="N26" i="22" s="1"/>
  <c r="M26" i="22"/>
  <c r="O26" i="23"/>
  <c r="N25" i="23"/>
  <c r="O25" i="23" s="1"/>
  <c r="F22" i="22"/>
  <c r="F22" i="23"/>
  <c r="G30" i="22"/>
  <c r="H30" i="22" s="1"/>
  <c r="F36" i="23"/>
  <c r="H30" i="23"/>
  <c r="F36" i="21"/>
  <c r="F36" i="22"/>
  <c r="N34" i="22"/>
  <c r="O34" i="22" s="1"/>
  <c r="N35" i="22"/>
  <c r="O35" i="22" s="1"/>
  <c r="B7" i="1"/>
  <c r="B8" i="1" s="1"/>
  <c r="H31" i="21"/>
  <c r="H36" i="21" s="1"/>
  <c r="D17" i="1" s="1"/>
  <c r="D18" i="1" s="1"/>
  <c r="D36" i="1" s="1"/>
  <c r="D7" i="1" s="1"/>
  <c r="D8" i="1" s="1"/>
  <c r="G36" i="21"/>
  <c r="M25" i="22"/>
  <c r="O29" i="21"/>
  <c r="B38" i="1"/>
  <c r="B39" i="1" s="1"/>
  <c r="B41" i="1" s="1"/>
  <c r="N25" i="22"/>
  <c r="H28" i="23"/>
  <c r="N33" i="23"/>
  <c r="O33" i="23" s="1"/>
  <c r="H28" i="22"/>
  <c r="N33" i="22"/>
  <c r="O33" i="22" s="1"/>
  <c r="M36" i="23"/>
  <c r="N36" i="21"/>
  <c r="O36" i="21" s="1"/>
  <c r="H27" i="22"/>
  <c r="N29" i="22"/>
  <c r="H27" i="23"/>
  <c r="N29" i="23"/>
  <c r="O29" i="23" s="1"/>
  <c r="G22" i="23"/>
  <c r="G36" i="23"/>
  <c r="H26" i="22"/>
  <c r="C36" i="1"/>
  <c r="H22" i="22"/>
  <c r="G22" i="22"/>
  <c r="H13" i="23"/>
  <c r="H22" i="23" s="1"/>
  <c r="F16" i="1" s="1"/>
  <c r="O26" i="22" l="1"/>
  <c r="G36" i="22"/>
  <c r="M36" i="22"/>
  <c r="H36" i="23"/>
  <c r="F17" i="1" s="1"/>
  <c r="F18" i="1" s="1"/>
  <c r="F36" i="1" s="1"/>
  <c r="O25" i="22"/>
  <c r="N36" i="22"/>
  <c r="H36" i="22"/>
  <c r="E17" i="1" s="1"/>
  <c r="O29" i="22"/>
  <c r="N36" i="23"/>
  <c r="O36" i="23" s="1"/>
  <c r="D38" i="1"/>
  <c r="D39" i="1" s="1"/>
  <c r="D41" i="1" s="1"/>
  <c r="E16" i="1"/>
  <c r="C38" i="1"/>
  <c r="C7" i="1"/>
  <c r="O36" i="22" l="1"/>
  <c r="F7" i="1"/>
  <c r="F8" i="1" s="1"/>
  <c r="F38" i="1"/>
  <c r="F39" i="1" s="1"/>
  <c r="F41" i="1" s="1"/>
  <c r="G17" i="1"/>
  <c r="B6" i="12" s="1"/>
  <c r="C39" i="1"/>
  <c r="C8" i="1"/>
  <c r="E18" i="1"/>
  <c r="G16" i="1"/>
  <c r="B5" i="12" s="1"/>
  <c r="C8" i="12" l="1"/>
  <c r="C42" i="12" s="1"/>
  <c r="E36" i="1"/>
  <c r="G18" i="1"/>
  <c r="G36" i="1" s="1"/>
  <c r="C41" i="1"/>
  <c r="E7" i="1" l="1"/>
  <c r="G7" i="1" s="1"/>
  <c r="E38" i="1"/>
  <c r="G38" i="1" s="1"/>
  <c r="E39" i="1" l="1"/>
  <c r="E8" i="1"/>
  <c r="G8" i="1" s="1"/>
  <c r="E41" i="1" l="1"/>
  <c r="G41" i="1" s="1"/>
  <c r="G39" i="1"/>
  <c r="C44" i="12" s="1"/>
  <c r="C46" i="12" s="1"/>
  <c r="C5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ave valley</author>
  </authors>
  <commentList>
    <comment ref="E12" authorId="0" shapeId="0" xr:uid="{87CF9F4D-89AD-3D42-A4EE-739604FB3FDB}">
      <text>
        <r>
          <rPr>
            <b/>
            <sz val="10"/>
            <color rgb="FF000000"/>
            <rFont val="Tahoma"/>
            <family val="2"/>
          </rPr>
          <t>Manually overwrite if period is less than 5 years</t>
        </r>
      </text>
    </comment>
  </commentList>
</comments>
</file>

<file path=xl/sharedStrings.xml><?xml version="1.0" encoding="utf-8"?>
<sst xmlns="http://schemas.openxmlformats.org/spreadsheetml/2006/main" count="802" uniqueCount="279">
  <si>
    <t>Base Salary</t>
  </si>
  <si>
    <t>Effort</t>
  </si>
  <si>
    <t>Fringe</t>
  </si>
  <si>
    <t>Year 02</t>
  </si>
  <si>
    <t>Role</t>
  </si>
  <si>
    <t>Year 03</t>
  </si>
  <si>
    <t>Year 04</t>
  </si>
  <si>
    <t>Direct Costs</t>
  </si>
  <si>
    <t>F&amp;A</t>
  </si>
  <si>
    <t>Total Costs</t>
  </si>
  <si>
    <t>Year 01</t>
  </si>
  <si>
    <t>Subtotal</t>
  </si>
  <si>
    <t>D. Travel</t>
  </si>
  <si>
    <t>E. Participant/Trainee Support Costs</t>
  </si>
  <si>
    <t>F. Other Direct Costs</t>
  </si>
  <si>
    <t>F.1 Materials &amp; Supplies</t>
  </si>
  <si>
    <t>F.2 Publication Costs</t>
  </si>
  <si>
    <t>F.3 Consultant Services</t>
  </si>
  <si>
    <t>F.4 ADP/Computer Services</t>
  </si>
  <si>
    <t>F.5 Subawards/Consortium</t>
  </si>
  <si>
    <t>F.6 Equipment/Facility Rental/Fees</t>
  </si>
  <si>
    <t>B. Other Personnel</t>
  </si>
  <si>
    <t>Total Personnel</t>
  </si>
  <si>
    <t>F.1 Materials and Supplies</t>
  </si>
  <si>
    <t>F.2 Publications</t>
  </si>
  <si>
    <t>Total C through E</t>
  </si>
  <si>
    <t>F.5 Subawards/Consortium/Contractual Costs</t>
  </si>
  <si>
    <t>F.6 Equipment/Facility Rental User Fees</t>
  </si>
  <si>
    <t>F.7 Alterations and Renovations</t>
  </si>
  <si>
    <t>Total Other Direct Costs</t>
  </si>
  <si>
    <t xml:space="preserve"> </t>
  </si>
  <si>
    <t>Year 05</t>
  </si>
  <si>
    <t>Total</t>
  </si>
  <si>
    <t>Yr1</t>
  </si>
  <si>
    <t>Y2</t>
  </si>
  <si>
    <t>Y3</t>
  </si>
  <si>
    <t>Y4</t>
  </si>
  <si>
    <t>Y5</t>
  </si>
  <si>
    <t>Submission Details</t>
  </si>
  <si>
    <t>Grant Title</t>
  </si>
  <si>
    <t>A. Senior/Key Person</t>
  </si>
  <si>
    <t>Subcontracts</t>
  </si>
  <si>
    <t>Subcontractor 1</t>
  </si>
  <si>
    <t>Subcontractor 2</t>
  </si>
  <si>
    <t>Subcontractor 3</t>
  </si>
  <si>
    <t>Subcontractor 4</t>
  </si>
  <si>
    <t>Subcontractor 5</t>
  </si>
  <si>
    <t>Inflation to apply</t>
  </si>
  <si>
    <t>Fringe rate Sr Key</t>
  </si>
  <si>
    <t>Fringe rate Other</t>
  </si>
  <si>
    <t>Inflation</t>
  </si>
  <si>
    <t>Salary Cap</t>
  </si>
  <si>
    <t>NOFO/PA Number/link</t>
  </si>
  <si>
    <t>Budget Summary</t>
  </si>
  <si>
    <t>Name</t>
  </si>
  <si>
    <t>Year 1</t>
  </si>
  <si>
    <t xml:space="preserve">Salary </t>
  </si>
  <si>
    <t>Other Personnel</t>
  </si>
  <si>
    <t>Year 2</t>
  </si>
  <si>
    <t>Year 3</t>
  </si>
  <si>
    <t>Year 4</t>
  </si>
  <si>
    <t>Year 5</t>
  </si>
  <si>
    <t>Total Other</t>
  </si>
  <si>
    <t>Total Key</t>
  </si>
  <si>
    <t>CM</t>
  </si>
  <si>
    <t>RA name</t>
  </si>
  <si>
    <t>RA email</t>
  </si>
  <si>
    <t>Max DC per year</t>
  </si>
  <si>
    <t xml:space="preserve">Max DC Per year </t>
  </si>
  <si>
    <t>Cumulative</t>
  </si>
  <si>
    <t>Note</t>
  </si>
  <si>
    <t>C. Equipment OVER $10,000</t>
  </si>
  <si>
    <t>F&amp;A is on the first 50K of each subcontracts total cost ONLY (be sure to check if your organization is using the 25K max that was in place before the updated UG from 10/1/24)</t>
  </si>
  <si>
    <t>Enter below the TOTAL cost per sub up to 50K per for which you can charge Prime IDC</t>
  </si>
  <si>
    <t>1. Tuition/Fees/Health Insurance</t>
  </si>
  <si>
    <t>2. Stipends</t>
  </si>
  <si>
    <t>3. Travel</t>
  </si>
  <si>
    <t>4. Subsistence</t>
  </si>
  <si>
    <t>5. Other</t>
  </si>
  <si>
    <t>SubK F&amp;A for prime base</t>
  </si>
  <si>
    <t>Fee</t>
  </si>
  <si>
    <t>Section A. Senior/Key Person</t>
  </si>
  <si>
    <t>Section B. Other Personnel</t>
  </si>
  <si>
    <t>Total Number Other Personnel</t>
  </si>
  <si>
    <t>Total Salary, Wages and Fringe Benefits (A+B)</t>
  </si>
  <si>
    <t>Section C, Equipment</t>
  </si>
  <si>
    <t>Section D, Travel</t>
  </si>
  <si>
    <t>Domestic</t>
  </si>
  <si>
    <t>Section E, Participant/Trainee Support Costs</t>
  </si>
  <si>
    <t>Foreign</t>
  </si>
  <si>
    <t>Tuition/Fees/Health Insurance</t>
  </si>
  <si>
    <t>Stipends</t>
  </si>
  <si>
    <t>Travel</t>
  </si>
  <si>
    <t>Subsistence</t>
  </si>
  <si>
    <t>Other</t>
  </si>
  <si>
    <t>Section F, Other Direct Costs</t>
  </si>
  <si>
    <t>1. Materials and Supplies</t>
  </si>
  <si>
    <t>2. Publication Costs</t>
  </si>
  <si>
    <t>3. Consultant Services</t>
  </si>
  <si>
    <t>4. ADP/Computer Services</t>
  </si>
  <si>
    <t>5. Subawards/Consortium/Contractual Costs</t>
  </si>
  <si>
    <t>6. Equipment or Facility Rental/User Fees</t>
  </si>
  <si>
    <t>7. Alterations and Renovations</t>
  </si>
  <si>
    <t xml:space="preserve">F.8 Other </t>
  </si>
  <si>
    <t>F.8 Other</t>
  </si>
  <si>
    <t>8. Other 1</t>
  </si>
  <si>
    <t>9. Other 2</t>
  </si>
  <si>
    <t>10. Other 3</t>
  </si>
  <si>
    <t>11. Other 4</t>
  </si>
  <si>
    <t>12. Other 5</t>
  </si>
  <si>
    <t>13. Other 6</t>
  </si>
  <si>
    <t>14. Other 7</t>
  </si>
  <si>
    <t>15. Other 8</t>
  </si>
  <si>
    <t>16. Other 9</t>
  </si>
  <si>
    <t>17. Other 10</t>
  </si>
  <si>
    <t>Section G, Direct Costs (A thru F)</t>
  </si>
  <si>
    <t>Totals</t>
  </si>
  <si>
    <t>Section H, Indirect Costs</t>
  </si>
  <si>
    <t>Section I, Total Direct and Indirect Costs (G + H)</t>
  </si>
  <si>
    <t>Section J, Fee</t>
  </si>
  <si>
    <t>Section K, Total Costs and Fee (I + J)</t>
  </si>
  <si>
    <t>SF424 Cumulative Summary</t>
  </si>
  <si>
    <t>Back to summary</t>
  </si>
  <si>
    <t>Role count</t>
  </si>
  <si>
    <t>Research Assistant</t>
  </si>
  <si>
    <t>Graduate Students</t>
  </si>
  <si>
    <t>Undergraduate Students</t>
  </si>
  <si>
    <t>Secretarial/Clerical</t>
  </si>
  <si>
    <t>Lab Manager</t>
  </si>
  <si>
    <t>Program Manager</t>
  </si>
  <si>
    <t xml:space="preserve">Role </t>
  </si>
  <si>
    <t>Total CM</t>
  </si>
  <si>
    <t>Salary</t>
  </si>
  <si>
    <t>Subcontracts Other Info</t>
  </si>
  <si>
    <t>Biostatistician</t>
  </si>
  <si>
    <t>Clinical Research Coordinator</t>
  </si>
  <si>
    <t>G. Direct Costs (SF424)</t>
  </si>
  <si>
    <t xml:space="preserve">$$ to budget/($$ to cut) </t>
  </si>
  <si>
    <t>Total Budget (DC+IDC+FEE)</t>
  </si>
  <si>
    <t>Direct Costs budgeted (excludes subK IDC)</t>
  </si>
  <si>
    <t>MTDC BASE (DC minus SUBKs over 50K and equipment over 10K</t>
  </si>
  <si>
    <t>Indirect cost (calculated)</t>
  </si>
  <si>
    <t>Period 1</t>
  </si>
  <si>
    <t>Period 2</t>
  </si>
  <si>
    <t>Period 3</t>
  </si>
  <si>
    <t>Period 4</t>
  </si>
  <si>
    <t>Period 5</t>
  </si>
  <si>
    <t>YEAR 1</t>
  </si>
  <si>
    <t>Senior Key</t>
  </si>
  <si>
    <t>YEAR 2</t>
  </si>
  <si>
    <t>Other Personnel Roles</t>
  </si>
  <si>
    <t>YEAR 3</t>
  </si>
  <si>
    <t>YEAR 4</t>
  </si>
  <si>
    <t>YEAR 5</t>
  </si>
  <si>
    <t>YEAR 1 Other Personnel for SF424</t>
  </si>
  <si>
    <t>auto populate the rest of the sheet</t>
  </si>
  <si>
    <t>Project Manager</t>
  </si>
  <si>
    <t>then they will populate in all 5 years and you can add effort as needed</t>
  </si>
  <si>
    <t># of subs (out)</t>
  </si>
  <si>
    <t>for the SF424 tables to work you need to use THIS table to drive ALL roles for OTHER PERSONNEL</t>
  </si>
  <si>
    <t xml:space="preserve">You CAN  overwrite roles into the table if needed and it will </t>
  </si>
  <si>
    <t>SubK PI</t>
  </si>
  <si>
    <t>SubK Roll up</t>
  </si>
  <si>
    <t>Total Sub K DC</t>
  </si>
  <si>
    <t>Total Sub K IDC</t>
  </si>
  <si>
    <t>SUBK F&amp;A (ENTER the amount you can collect IDC on per subK below)</t>
  </si>
  <si>
    <t>Application Details</t>
  </si>
  <si>
    <t>SubK Site 1</t>
  </si>
  <si>
    <t>SubK Site PI</t>
  </si>
  <si>
    <t>SubK Site 2</t>
  </si>
  <si>
    <t>SubK Site 3</t>
  </si>
  <si>
    <t>SubK Site 4</t>
  </si>
  <si>
    <t>SubK Site 5</t>
  </si>
  <si>
    <t>Subcontractor 6</t>
  </si>
  <si>
    <t>Subcontractor 7</t>
  </si>
  <si>
    <t>Subcontractor 8</t>
  </si>
  <si>
    <t>SubK Site 6</t>
  </si>
  <si>
    <t>SubK Site 7</t>
  </si>
  <si>
    <t>SubK Site 8</t>
  </si>
  <si>
    <t>SubK Site PI email</t>
  </si>
  <si>
    <t xml:space="preserve">This tab will auto populate from other tabs </t>
  </si>
  <si>
    <t>Fringe Key Staff</t>
  </si>
  <si>
    <t>Fringe Other Staff</t>
  </si>
  <si>
    <t>Max DC Budget per yr</t>
  </si>
  <si>
    <t>Max DC Per year</t>
  </si>
  <si>
    <t>IDC Rate (Prime)</t>
  </si>
  <si>
    <t>Year 1 Dates</t>
  </si>
  <si>
    <t>Year 2 Dates</t>
  </si>
  <si>
    <t>Year 3 Dates</t>
  </si>
  <si>
    <t>Year 4 Dates</t>
  </si>
  <si>
    <t>Year 5 Dates</t>
  </si>
  <si>
    <t xml:space="preserve">For Post Doctoral fellows, be sure to check the current PGY levels </t>
  </si>
  <si>
    <t>or salary requirements for your organization</t>
  </si>
  <si>
    <t>Enter IDC Rate</t>
  </si>
  <si>
    <t>Total SubK Budgets</t>
  </si>
  <si>
    <t>Screenshots of Program Announcement</t>
  </si>
  <si>
    <t>I suggest taking a screenshot of the key elements of the application instructions so you can refer to them quickly</t>
  </si>
  <si>
    <t>(if number differs each year, manually enter in Summary tab row 6)</t>
  </si>
  <si>
    <t>C-E Equipment/Travel/Trainee</t>
  </si>
  <si>
    <t>A-B - Salaries</t>
  </si>
  <si>
    <t>Start</t>
  </si>
  <si>
    <t>End</t>
  </si>
  <si>
    <t>Application Due Date</t>
  </si>
  <si>
    <r>
      <t>Subcontract info (</t>
    </r>
    <r>
      <rPr>
        <b/>
        <sz val="12"/>
        <rFont val="Trebuchet MS"/>
        <family val="2"/>
      </rPr>
      <t>this data will populate into the subcontract budget tab</t>
    </r>
    <r>
      <rPr>
        <b/>
        <sz val="18"/>
        <rFont val="Trebuchet MS"/>
        <family val="2"/>
      </rPr>
      <t>)</t>
    </r>
  </si>
  <si>
    <t>Internal Due date</t>
  </si>
  <si>
    <t>If you have subs, please fill in the subcontract info to the right so it will auto fill data in the rest of the tabs</t>
  </si>
  <si>
    <t>Todays date</t>
  </si>
  <si>
    <t>Days till Internal deadline</t>
  </si>
  <si>
    <t xml:space="preserve">1. Domestic Travel </t>
  </si>
  <si>
    <t>2. Foreign Travel</t>
  </si>
  <si>
    <t>Enter Key Personnel here regardless of what year their effort begins</t>
  </si>
  <si>
    <t xml:space="preserve">Year 2 </t>
  </si>
  <si>
    <r>
      <t>Role (</t>
    </r>
    <r>
      <rPr>
        <b/>
        <sz val="11"/>
        <rFont val="Calibri"/>
        <family val="2"/>
      </rPr>
      <t>choose from drop down</t>
    </r>
    <r>
      <rPr>
        <b/>
        <sz val="16"/>
        <rFont val="Calibri"/>
        <family val="2"/>
      </rPr>
      <t>)</t>
    </r>
  </si>
  <si>
    <t>Year 1 Budget</t>
  </si>
  <si>
    <t xml:space="preserve">Base salary will auto populate from the personnel tab and will add inflation at the rate indicated. </t>
  </si>
  <si>
    <t>To adjust salary per year,  update the effort column by person and the rest will update. If the person will have no effort for the year, leave the effort column blank</t>
  </si>
  <si>
    <t>Enter Other Staff here regardless of what year their effort begins</t>
  </si>
  <si>
    <t>Current Base Salary</t>
  </si>
  <si>
    <t>The data below in orange pulls from the application details tab</t>
  </si>
  <si>
    <t>ALL roles and salary you will use in year 1-5 MUST be chosen here. You do not need to list effort in year 1 if there isn't any</t>
  </si>
  <si>
    <t>But, for the rest of the budget to auto fill roles and save you time, you should list all roles in this tab.</t>
  </si>
  <si>
    <t>Staff for entire project period</t>
  </si>
  <si>
    <t xml:space="preserve">You will be able to make adjustments to each year as you build the budget by updating each persons effort. </t>
  </si>
  <si>
    <t>Salary will adjust in years 2-5  for inflation, but only up to the cap listed</t>
  </si>
  <si>
    <r>
      <t xml:space="preserve">This tab will drive all tabs from years 1-5. Please enter in the </t>
    </r>
    <r>
      <rPr>
        <b/>
        <u/>
        <sz val="20"/>
        <rFont val="Calibri"/>
        <family val="2"/>
      </rPr>
      <t>names, roles and current base salary</t>
    </r>
    <r>
      <rPr>
        <b/>
        <sz val="20"/>
        <rFont val="Calibri"/>
        <family val="2"/>
      </rPr>
      <t xml:space="preserve"> for each and every person who will work on the project regardless of year. </t>
    </r>
  </si>
  <si>
    <t>Sponsor App ID</t>
  </si>
  <si>
    <t>Title length max</t>
  </si>
  <si>
    <t>Title length actual</t>
  </si>
  <si>
    <t>Dates, Deadlines, Package Info</t>
  </si>
  <si>
    <t>Salary cap</t>
  </si>
  <si>
    <t>If there is NO cap, enter a high number like 1m so the formulas will still work</t>
  </si>
  <si>
    <t>Sponsor/Prime</t>
  </si>
  <si>
    <t>If SubK, Contact For RA</t>
  </si>
  <si>
    <t>Year 2 Budget</t>
  </si>
  <si>
    <t>Year 3 Budget</t>
  </si>
  <si>
    <t>Year 4 Budget</t>
  </si>
  <si>
    <t>Year 5 Budget</t>
  </si>
  <si>
    <r>
      <t>DC Cap calculator (</t>
    </r>
    <r>
      <rPr>
        <b/>
        <sz val="18"/>
        <color rgb="FFFF0000"/>
        <rFont val="Calibri"/>
        <family val="2"/>
      </rPr>
      <t>RED</t>
    </r>
    <r>
      <rPr>
        <b/>
        <sz val="18"/>
        <rFont val="Calibri"/>
        <family val="2"/>
      </rPr>
      <t xml:space="preserve"> means you have to reduce your budget, </t>
    </r>
    <r>
      <rPr>
        <b/>
        <sz val="18"/>
        <color rgb="FF00B050"/>
        <rFont val="Calibri"/>
        <family val="2"/>
      </rPr>
      <t xml:space="preserve">GREEN </t>
    </r>
    <r>
      <rPr>
        <b/>
        <sz val="18"/>
        <rFont val="Calibri"/>
        <family val="2"/>
      </rPr>
      <t>means OK)</t>
    </r>
  </si>
  <si>
    <r>
      <t xml:space="preserve">This spreadsheet will auto populate information throughout the tabs of the workbook, so please answer all possible data. If you see gray cells, they are formulas. Cells that turn </t>
    </r>
    <r>
      <rPr>
        <b/>
        <sz val="20"/>
        <color rgb="FF00B050"/>
        <rFont val="Calibri"/>
        <family val="2"/>
      </rPr>
      <t>GREEN</t>
    </r>
    <r>
      <rPr>
        <b/>
        <sz val="20"/>
        <rFont val="Calibri"/>
        <family val="2"/>
      </rPr>
      <t xml:space="preserve"> are </t>
    </r>
  </si>
  <si>
    <r>
      <t xml:space="preserve">telling you all is well, cells that turn </t>
    </r>
    <r>
      <rPr>
        <b/>
        <sz val="20"/>
        <color rgb="FFFF0000"/>
        <rFont val="Calibri"/>
        <family val="2"/>
      </rPr>
      <t>RED</t>
    </r>
    <r>
      <rPr>
        <b/>
        <sz val="20"/>
        <rFont val="Calibri"/>
        <family val="2"/>
      </rPr>
      <t xml:space="preserve"> have an issue</t>
    </r>
  </si>
  <si>
    <t>Internal Grant ID</t>
  </si>
  <si>
    <t>PI Name</t>
  </si>
  <si>
    <t>Project start Date</t>
  </si>
  <si>
    <t>Project end Date</t>
  </si>
  <si>
    <t>Delete TEXT for years not needed</t>
  </si>
  <si>
    <t>Enter Staff Next</t>
  </si>
  <si>
    <t>Enter effort and expenses for Year 1 Next</t>
  </si>
  <si>
    <t>Center Healthcare Delivery Science</t>
  </si>
  <si>
    <t>Postdoctoral Fellow</t>
  </si>
  <si>
    <t>CM is actually .12 b/c he is .65% FTE</t>
  </si>
  <si>
    <t>Statistical Programer</t>
  </si>
  <si>
    <t>Bus Day Deadline</t>
  </si>
  <si>
    <t>Grant Info</t>
  </si>
  <si>
    <t>PD/PI</t>
  </si>
  <si>
    <t>Enter effort and expenses for Year 2 Next</t>
  </si>
  <si>
    <t>Enter effort and expenses for Year 3 Next</t>
  </si>
  <si>
    <t>Enter effort and expenses for Year 4 Next</t>
  </si>
  <si>
    <t>Enter effort and expenses for Year 5 Next</t>
  </si>
  <si>
    <t>Enter SubK Budget figures</t>
  </si>
  <si>
    <t>NIH is 10K for equipment but your organization may be less</t>
  </si>
  <si>
    <t>YEAR 2 Other Personnel for SF424</t>
  </si>
  <si>
    <t>YEAR 3 Other Personnel for SF424</t>
  </si>
  <si>
    <t>YEAR 4 Other Personnel for SF424</t>
  </si>
  <si>
    <t>YEAR 5 Other Personnel for SF424</t>
  </si>
  <si>
    <t>Links to Directions</t>
  </si>
  <si>
    <t>Disclaimer</t>
  </si>
  <si>
    <t>Directions - Application Details</t>
  </si>
  <si>
    <t>Directions - Personnel</t>
  </si>
  <si>
    <t>Directions - Budget Years</t>
  </si>
  <si>
    <t>Directions - Subcontracts</t>
  </si>
  <si>
    <t>Directions - Summary</t>
  </si>
  <si>
    <t>C. Equipment over $10,000</t>
  </si>
  <si>
    <t xml:space="preserve">In using this document you agree that any errors and omissions are the users responsibilty and in using the file agree to hold Valley Consulting Group, LLC, Saira Valley Consulting LLC, Saira Valley and all its affiliates harmless for any errors and omissions. </t>
  </si>
  <si>
    <t xml:space="preserve">File is used at users own risk. </t>
  </si>
  <si>
    <t xml:space="preserve">This spreadsheet is not intended to replace or serve as a substitute for audit, accounting or other internal business process or to replace professional advice. </t>
  </si>
  <si>
    <t>None of the authors, contributors, administrators, or anyone else connected with Saira Valley Consulting, LLC, in any way whatsoever, can be responsible for your use of the information contained in or linked from these web pages.</t>
  </si>
  <si>
    <t>[The author] assumes no responsibility or liability for any errors or omissions in the content of this site, or spreadsheet. The information contained herin provided on an "as is" basis with no guarantees of completeness, accuracy, usefulness or timeliness</t>
  </si>
  <si>
    <t>If you are interested in custom templates, please reach out to saira@sairavalley.com</t>
  </si>
  <si>
    <t>This spreadsheet was created by Saira Valley of Valley Consulting Group, LLC and Saira Valley Consulting, LLC and is shared freely for use by others to build NIH budgets for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</si>
</sst>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
    <numFmt numFmtId="165" formatCode="0;\-0;;@"/>
    <numFmt numFmtId="166" formatCode="0.0;\-0.0;;@"/>
    <numFmt numFmtId="167" formatCode="_(&quot;$&quot;* #,##0_);_(&quot;$&quot;* \(#,##0\);_(&quot;$&quot;* &quot;-&quot;??_);_(@_)"/>
    <numFmt numFmtId="168" formatCode="0.0"/>
    <numFmt numFmtId="169" formatCode="[$-F800]dddd\,\ mmmm\ dd\,\ yyyy"/>
    <numFmt numFmtId="170" formatCode="&quot;$&quot;#,##0.00"/>
  </numFmts>
  <fonts count="47" x14ac:knownFonts="1">
    <font>
      <sz val="10"/>
      <name val="Trebuchet MS"/>
    </font>
    <font>
      <sz val="12"/>
      <color theme="1"/>
      <name val="Calibri"/>
      <family val="2"/>
      <scheme val="minor"/>
    </font>
    <font>
      <sz val="10"/>
      <name val="Trebuchet MS"/>
      <family val="2"/>
    </font>
    <font>
      <sz val="11"/>
      <name val="Calibri"/>
      <family val="2"/>
    </font>
    <font>
      <sz val="10"/>
      <name val="Trebuchet MS"/>
      <family val="2"/>
    </font>
    <font>
      <b/>
      <sz val="16"/>
      <name val="Calibri"/>
      <family val="2"/>
    </font>
    <font>
      <b/>
      <sz val="14"/>
      <name val="Calibri"/>
      <family val="2"/>
    </font>
    <font>
      <b/>
      <u/>
      <sz val="16"/>
      <name val="Calibri"/>
      <family val="2"/>
    </font>
    <font>
      <sz val="16"/>
      <name val="Calibri"/>
      <family val="2"/>
    </font>
    <font>
      <u/>
      <sz val="16"/>
      <name val="Calibri"/>
      <family val="2"/>
    </font>
    <font>
      <sz val="12"/>
      <name val="Calibri"/>
      <family val="2"/>
    </font>
    <font>
      <sz val="14"/>
      <name val="Calibri"/>
      <family val="2"/>
    </font>
    <font>
      <b/>
      <sz val="20"/>
      <name val="Calibri"/>
      <family val="2"/>
    </font>
    <font>
      <b/>
      <u/>
      <sz val="20"/>
      <name val="Calibri"/>
      <family val="2"/>
    </font>
    <font>
      <b/>
      <u/>
      <sz val="20"/>
      <name val="Trebuchet MS"/>
      <family val="2"/>
    </font>
    <font>
      <sz val="20"/>
      <name val="Calibri"/>
      <family val="2"/>
    </font>
    <font>
      <sz val="12"/>
      <name val="Trebuchet MS"/>
      <family val="2"/>
    </font>
    <font>
      <sz val="18"/>
      <name val="Trebuchet MS"/>
      <family val="2"/>
    </font>
    <font>
      <sz val="14"/>
      <name val="Calibri"/>
      <family val="2"/>
      <scheme val="minor"/>
    </font>
    <font>
      <u/>
      <sz val="10"/>
      <color theme="10"/>
      <name val="Trebuchet MS"/>
      <family val="2"/>
    </font>
    <font>
      <b/>
      <u/>
      <sz val="18"/>
      <name val="Calibri"/>
      <family val="2"/>
    </font>
    <font>
      <sz val="18"/>
      <name val="Calibri"/>
      <family val="2"/>
    </font>
    <font>
      <sz val="16"/>
      <name val="Trebuchet MS"/>
      <family val="2"/>
    </font>
    <font>
      <b/>
      <sz val="18"/>
      <name val="Trebuchet MS"/>
      <family val="2"/>
    </font>
    <font>
      <b/>
      <sz val="20"/>
      <name val="Trebuchet MS"/>
      <family val="2"/>
    </font>
    <font>
      <b/>
      <sz val="18"/>
      <name val="Calibri"/>
      <family val="2"/>
      <scheme val="minor"/>
    </font>
    <font>
      <sz val="18"/>
      <name val="Calibri"/>
      <family val="2"/>
      <scheme val="minor"/>
    </font>
    <font>
      <b/>
      <sz val="18"/>
      <name val="Calibri"/>
      <family val="2"/>
    </font>
    <font>
      <b/>
      <sz val="22"/>
      <name val="Trebuchet MS"/>
      <family val="2"/>
    </font>
    <font>
      <b/>
      <sz val="22"/>
      <name val="Calibri"/>
      <family val="2"/>
    </font>
    <font>
      <sz val="15"/>
      <color rgb="FF141414"/>
      <name val="Helvetica Neue"/>
      <family val="2"/>
    </font>
    <font>
      <b/>
      <sz val="12"/>
      <name val="Trebuchet MS"/>
      <family val="2"/>
    </font>
    <font>
      <b/>
      <sz val="11"/>
      <name val="Calibri"/>
      <family val="2"/>
    </font>
    <font>
      <sz val="16"/>
      <name val="Calibri"/>
      <family val="2"/>
      <scheme val="minor"/>
    </font>
    <font>
      <b/>
      <sz val="20"/>
      <color rgb="FFFF0000"/>
      <name val="Calibri"/>
      <family val="2"/>
    </font>
    <font>
      <b/>
      <sz val="18"/>
      <color rgb="FFFF0000"/>
      <name val="Calibri"/>
      <family val="2"/>
    </font>
    <font>
      <b/>
      <sz val="18"/>
      <color rgb="FF00B050"/>
      <name val="Calibri"/>
      <family val="2"/>
    </font>
    <font>
      <b/>
      <sz val="20"/>
      <color rgb="FF00B050"/>
      <name val="Calibri"/>
      <family val="2"/>
    </font>
    <font>
      <u/>
      <sz val="18"/>
      <color theme="10"/>
      <name val="Trebuchet MS"/>
      <family val="2"/>
    </font>
    <font>
      <u/>
      <sz val="20"/>
      <color theme="10"/>
      <name val="Trebuchet MS"/>
      <family val="2"/>
    </font>
    <font>
      <u/>
      <sz val="16"/>
      <color theme="10"/>
      <name val="Trebuchet MS"/>
      <family val="2"/>
    </font>
    <font>
      <b/>
      <sz val="10"/>
      <color rgb="FF000000"/>
      <name val="Tahoma"/>
      <family val="2"/>
    </font>
    <font>
      <sz val="24"/>
      <color theme="1"/>
      <name val="Calibri"/>
      <family val="2"/>
      <scheme val="minor"/>
    </font>
    <font>
      <b/>
      <sz val="22"/>
      <color theme="1"/>
      <name val="Calibri"/>
      <family val="2"/>
      <scheme val="minor"/>
    </font>
    <font>
      <sz val="18"/>
      <color theme="1"/>
      <name val="Calibri"/>
      <family val="2"/>
      <scheme val="minor"/>
    </font>
    <font>
      <b/>
      <sz val="18"/>
      <color theme="1"/>
      <name val="Calibri"/>
      <family val="2"/>
      <scheme val="minor"/>
    </font>
    <font>
      <sz val="16"/>
      <color theme="1"/>
      <name val="Calibri"/>
      <family val="2"/>
      <scheme val="minor"/>
    </font>
  </fonts>
  <fills count="15">
    <fill>
      <patternFill patternType="none"/>
    </fill>
    <fill>
      <patternFill patternType="gray125"/>
    </fill>
    <fill>
      <patternFill patternType="solid">
        <fgColor rgb="FFBBF3A5"/>
        <bgColor indexed="64"/>
      </patternFill>
    </fill>
    <fill>
      <patternFill patternType="solid">
        <fgColor theme="0"/>
        <bgColor indexed="64"/>
      </patternFill>
    </fill>
    <fill>
      <patternFill patternType="solid">
        <fgColor rgb="FFB8EEF3"/>
        <bgColor indexed="64"/>
      </patternFill>
    </fill>
    <fill>
      <patternFill patternType="solid">
        <fgColor rgb="FFCFFEDC"/>
        <bgColor indexed="64"/>
      </patternFill>
    </fill>
    <fill>
      <patternFill patternType="solid">
        <fgColor rgb="FFFFDEBE"/>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rgb="FF000000"/>
      </patternFill>
    </fill>
    <fill>
      <patternFill patternType="solid">
        <fgColor theme="0" tint="-0.499984740745262"/>
        <bgColor indexed="64"/>
      </patternFill>
    </fill>
    <fill>
      <patternFill patternType="solid">
        <fgColor rgb="FFB8E7DC"/>
        <bgColor indexed="64"/>
      </patternFill>
    </fill>
    <fill>
      <patternFill patternType="solid">
        <fgColor theme="9" tint="0.59999389629810485"/>
        <bgColor indexed="64"/>
      </patternFill>
    </fill>
  </fills>
  <borders count="47">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indexed="64"/>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7">
    <xf numFmtId="0" fontId="0" fillId="0" borderId="0"/>
    <xf numFmtId="44" fontId="2" fillId="0" borderId="0" applyFont="0" applyFill="0" applyBorder="0" applyAlignment="0" applyProtection="0"/>
    <xf numFmtId="44"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19" fillId="0" borderId="0" applyNumberFormat="0" applyFill="0" applyBorder="0" applyAlignment="0" applyProtection="0"/>
    <xf numFmtId="0" fontId="1" fillId="0" borderId="0"/>
  </cellStyleXfs>
  <cellXfs count="376">
    <xf numFmtId="0" fontId="0" fillId="0" borderId="0" xfId="0"/>
    <xf numFmtId="0" fontId="7" fillId="3" borderId="0" xfId="0" applyFont="1" applyFill="1" applyAlignment="1">
      <alignment horizontal="center"/>
    </xf>
    <xf numFmtId="0" fontId="3" fillId="3" borderId="0" xfId="0" applyFont="1" applyFill="1"/>
    <xf numFmtId="0" fontId="7" fillId="3" borderId="0" xfId="0" applyFont="1" applyFill="1" applyAlignment="1">
      <alignment horizontal="left"/>
    </xf>
    <xf numFmtId="0" fontId="8" fillId="3" borderId="0" xfId="0" applyFont="1" applyFill="1"/>
    <xf numFmtId="0" fontId="5" fillId="3" borderId="0" xfId="0" applyFont="1" applyFill="1"/>
    <xf numFmtId="44" fontId="8" fillId="3" borderId="0" xfId="1" applyFont="1" applyFill="1"/>
    <xf numFmtId="0" fontId="0" fillId="3" borderId="0" xfId="0" applyFill="1"/>
    <xf numFmtId="0" fontId="5" fillId="3" borderId="0" xfId="0" applyFont="1" applyFill="1" applyAlignment="1">
      <alignment horizontal="center"/>
    </xf>
    <xf numFmtId="0" fontId="8" fillId="3" borderId="3" xfId="0" applyFont="1" applyFill="1" applyBorder="1"/>
    <xf numFmtId="0" fontId="15" fillId="3" borderId="0" xfId="0" applyFont="1" applyFill="1"/>
    <xf numFmtId="42" fontId="8" fillId="3" borderId="0" xfId="1" applyNumberFormat="1" applyFont="1" applyFill="1" applyBorder="1"/>
    <xf numFmtId="0" fontId="5" fillId="3" borderId="0" xfId="0" applyFont="1" applyFill="1" applyAlignment="1">
      <alignment horizontal="right"/>
    </xf>
    <xf numFmtId="42" fontId="5" fillId="3" borderId="0" xfId="1" applyNumberFormat="1" applyFont="1" applyFill="1" applyBorder="1"/>
    <xf numFmtId="9" fontId="8" fillId="3" borderId="0" xfId="0" applyNumberFormat="1" applyFont="1" applyFill="1"/>
    <xf numFmtId="0" fontId="11" fillId="3" borderId="12" xfId="0" applyFont="1" applyFill="1" applyBorder="1"/>
    <xf numFmtId="0" fontId="5" fillId="3" borderId="7" xfId="0" applyFont="1" applyFill="1" applyBorder="1" applyAlignment="1">
      <alignment horizontal="right"/>
    </xf>
    <xf numFmtId="0" fontId="5" fillId="3" borderId="12" xfId="0" applyFont="1" applyFill="1" applyBorder="1" applyAlignment="1">
      <alignment horizontal="right"/>
    </xf>
    <xf numFmtId="0" fontId="8" fillId="3" borderId="9" xfId="0" applyFont="1" applyFill="1" applyBorder="1"/>
    <xf numFmtId="0" fontId="8" fillId="3" borderId="12" xfId="0" applyFont="1" applyFill="1" applyBorder="1"/>
    <xf numFmtId="0" fontId="5" fillId="3" borderId="13" xfId="0" applyFont="1" applyFill="1" applyBorder="1" applyAlignment="1">
      <alignment horizontal="right"/>
    </xf>
    <xf numFmtId="42" fontId="8" fillId="3" borderId="0" xfId="0" applyNumberFormat="1" applyFont="1" applyFill="1"/>
    <xf numFmtId="42" fontId="8" fillId="3" borderId="9" xfId="0" applyNumberFormat="1" applyFont="1" applyFill="1" applyBorder="1"/>
    <xf numFmtId="42" fontId="8" fillId="3" borderId="14" xfId="0" applyNumberFormat="1" applyFont="1" applyFill="1" applyBorder="1"/>
    <xf numFmtId="42" fontId="8" fillId="3" borderId="5" xfId="0" applyNumberFormat="1" applyFont="1" applyFill="1" applyBorder="1"/>
    <xf numFmtId="42" fontId="8" fillId="3" borderId="10" xfId="0" applyNumberFormat="1" applyFont="1" applyFill="1" applyBorder="1"/>
    <xf numFmtId="44" fontId="9" fillId="3" borderId="0" xfId="1" applyFont="1" applyFill="1" applyBorder="1" applyAlignment="1">
      <alignment horizontal="center"/>
    </xf>
    <xf numFmtId="164" fontId="9" fillId="3" borderId="0" xfId="4" applyNumberFormat="1" applyFont="1" applyFill="1" applyBorder="1" applyAlignment="1">
      <alignment horizontal="center"/>
    </xf>
    <xf numFmtId="9" fontId="9" fillId="3" borderId="0" xfId="3" applyFont="1" applyFill="1" applyBorder="1" applyAlignment="1">
      <alignment horizontal="center"/>
    </xf>
    <xf numFmtId="0" fontId="7" fillId="3" borderId="0" xfId="0" applyFont="1" applyFill="1" applyAlignment="1">
      <alignment horizontal="left" wrapText="1"/>
    </xf>
    <xf numFmtId="0" fontId="6" fillId="3" borderId="4" xfId="0" applyFont="1" applyFill="1" applyBorder="1" applyAlignment="1">
      <alignment horizontal="left"/>
    </xf>
    <xf numFmtId="0" fontId="6" fillId="3" borderId="5" xfId="0" applyFont="1" applyFill="1" applyBorder="1" applyAlignment="1">
      <alignment horizontal="left"/>
    </xf>
    <xf numFmtId="44" fontId="6" fillId="3" borderId="5" xfId="1" applyFont="1" applyFill="1" applyBorder="1" applyAlignment="1">
      <alignment horizontal="left"/>
    </xf>
    <xf numFmtId="9" fontId="6" fillId="3" borderId="5" xfId="0" applyNumberFormat="1" applyFont="1" applyFill="1" applyBorder="1" applyAlignment="1">
      <alignment horizontal="left"/>
    </xf>
    <xf numFmtId="0" fontId="6" fillId="3" borderId="5" xfId="0" applyFont="1" applyFill="1" applyBorder="1"/>
    <xf numFmtId="42" fontId="6" fillId="3" borderId="5" xfId="2" applyNumberFormat="1" applyFont="1" applyFill="1" applyBorder="1"/>
    <xf numFmtId="42" fontId="6" fillId="3" borderId="10" xfId="2" applyNumberFormat="1" applyFont="1" applyFill="1" applyBorder="1"/>
    <xf numFmtId="0" fontId="8" fillId="3" borderId="5" xfId="0" applyFont="1" applyFill="1" applyBorder="1"/>
    <xf numFmtId="0" fontId="8" fillId="3" borderId="12" xfId="0" applyFont="1" applyFill="1" applyBorder="1" applyAlignment="1">
      <alignment horizontal="right"/>
    </xf>
    <xf numFmtId="0" fontId="8" fillId="3" borderId="13" xfId="0" applyFont="1" applyFill="1" applyBorder="1" applyAlignment="1">
      <alignment horizontal="right"/>
    </xf>
    <xf numFmtId="0" fontId="16" fillId="3" borderId="0" xfId="0" applyFont="1" applyFill="1"/>
    <xf numFmtId="0" fontId="17" fillId="3" borderId="0" xfId="0" applyFont="1" applyFill="1"/>
    <xf numFmtId="0" fontId="12" fillId="3" borderId="0" xfId="0" applyFont="1" applyFill="1" applyAlignment="1">
      <alignment horizontal="center"/>
    </xf>
    <xf numFmtId="0" fontId="12" fillId="3" borderId="0" xfId="0" applyFont="1" applyFill="1" applyAlignment="1">
      <alignment horizontal="left" vertical="top"/>
    </xf>
    <xf numFmtId="0" fontId="5" fillId="4" borderId="7" xfId="0" applyFont="1" applyFill="1" applyBorder="1" applyAlignment="1">
      <alignment horizontal="right"/>
    </xf>
    <xf numFmtId="0" fontId="8" fillId="4" borderId="8" xfId="0" applyFont="1" applyFill="1" applyBorder="1"/>
    <xf numFmtId="0" fontId="5" fillId="4" borderId="13" xfId="0" applyFont="1" applyFill="1" applyBorder="1" applyAlignment="1">
      <alignment horizontal="right"/>
    </xf>
    <xf numFmtId="0" fontId="8" fillId="4" borderId="3" xfId="0" applyFont="1" applyFill="1" applyBorder="1"/>
    <xf numFmtId="0" fontId="8" fillId="4" borderId="14" xfId="0" applyFont="1" applyFill="1" applyBorder="1"/>
    <xf numFmtId="0" fontId="12" fillId="3" borderId="0" xfId="0" applyFont="1" applyFill="1" applyAlignment="1">
      <alignment horizontal="left"/>
    </xf>
    <xf numFmtId="0" fontId="19" fillId="3" borderId="0" xfId="5" applyFill="1" applyAlignment="1">
      <alignment horizontal="left"/>
    </xf>
    <xf numFmtId="0" fontId="14" fillId="3" borderId="0" xfId="0" applyFont="1" applyFill="1" applyAlignment="1">
      <alignment horizontal="center"/>
    </xf>
    <xf numFmtId="0" fontId="11" fillId="3" borderId="7" xfId="0" applyFont="1" applyFill="1" applyBorder="1"/>
    <xf numFmtId="0" fontId="11" fillId="3" borderId="13" xfId="0" applyFont="1" applyFill="1" applyBorder="1"/>
    <xf numFmtId="0" fontId="5" fillId="3" borderId="13" xfId="0" applyFont="1" applyFill="1" applyBorder="1"/>
    <xf numFmtId="0" fontId="5" fillId="3" borderId="5" xfId="0" applyFont="1" applyFill="1" applyBorder="1"/>
    <xf numFmtId="0" fontId="5" fillId="3" borderId="10" xfId="0" applyFont="1" applyFill="1" applyBorder="1"/>
    <xf numFmtId="0" fontId="0" fillId="3" borderId="11" xfId="0" applyFill="1" applyBorder="1"/>
    <xf numFmtId="0" fontId="0" fillId="3" borderId="9" xfId="0" applyFill="1" applyBorder="1"/>
    <xf numFmtId="0" fontId="0" fillId="3" borderId="14" xfId="0" applyFill="1" applyBorder="1"/>
    <xf numFmtId="167" fontId="11" fillId="3" borderId="18" xfId="1" applyNumberFormat="1" applyFont="1" applyFill="1" applyBorder="1"/>
    <xf numFmtId="167" fontId="11" fillId="3" borderId="19" xfId="0" applyNumberFormat="1" applyFont="1" applyFill="1" applyBorder="1"/>
    <xf numFmtId="167" fontId="11" fillId="3" borderId="20" xfId="1" applyNumberFormat="1" applyFont="1" applyFill="1" applyBorder="1"/>
    <xf numFmtId="167" fontId="11" fillId="3" borderId="21" xfId="0" applyNumberFormat="1" applyFont="1" applyFill="1" applyBorder="1"/>
    <xf numFmtId="0" fontId="18" fillId="3" borderId="4" xfId="0" applyFont="1" applyFill="1" applyBorder="1"/>
    <xf numFmtId="0" fontId="11" fillId="3" borderId="22" xfId="0" applyFont="1" applyFill="1" applyBorder="1"/>
    <xf numFmtId="167" fontId="11" fillId="3" borderId="23" xfId="1" applyNumberFormat="1" applyFont="1" applyFill="1" applyBorder="1"/>
    <xf numFmtId="167" fontId="11" fillId="3" borderId="24" xfId="0" applyNumberFormat="1" applyFont="1" applyFill="1" applyBorder="1"/>
    <xf numFmtId="0" fontId="6" fillId="4" borderId="4" xfId="0" applyFont="1" applyFill="1" applyBorder="1" applyAlignment="1">
      <alignment horizontal="left"/>
    </xf>
    <xf numFmtId="0" fontId="6" fillId="4" borderId="5" xfId="0" applyFont="1" applyFill="1" applyBorder="1" applyAlignment="1">
      <alignment horizontal="center"/>
    </xf>
    <xf numFmtId="0" fontId="6" fillId="4" borderId="10" xfId="0" applyFont="1" applyFill="1" applyBorder="1" applyAlignment="1">
      <alignment horizontal="center"/>
    </xf>
    <xf numFmtId="167" fontId="18" fillId="3" borderId="5" xfId="1" applyNumberFormat="1" applyFont="1" applyFill="1" applyBorder="1"/>
    <xf numFmtId="167" fontId="18" fillId="3" borderId="10" xfId="1" applyNumberFormat="1" applyFont="1" applyFill="1" applyBorder="1"/>
    <xf numFmtId="0" fontId="5" fillId="4" borderId="4" xfId="0" applyFont="1" applyFill="1" applyBorder="1" applyAlignment="1">
      <alignment horizontal="left"/>
    </xf>
    <xf numFmtId="0" fontId="5" fillId="4" borderId="5" xfId="0" applyFont="1" applyFill="1" applyBorder="1" applyAlignment="1">
      <alignment horizontal="left"/>
    </xf>
    <xf numFmtId="0" fontId="22" fillId="3" borderId="0" xfId="0" applyFont="1" applyFill="1"/>
    <xf numFmtId="0" fontId="11" fillId="3" borderId="25" xfId="0" applyFont="1" applyFill="1" applyBorder="1"/>
    <xf numFmtId="0" fontId="11" fillId="3" borderId="27" xfId="0" applyFont="1" applyFill="1" applyBorder="1"/>
    <xf numFmtId="42" fontId="10" fillId="3" borderId="28" xfId="0" applyNumberFormat="1" applyFont="1" applyFill="1" applyBorder="1"/>
    <xf numFmtId="42" fontId="10" fillId="3" borderId="29" xfId="0" applyNumberFormat="1" applyFont="1" applyFill="1" applyBorder="1"/>
    <xf numFmtId="168" fontId="10" fillId="3" borderId="25" xfId="0" applyNumberFormat="1" applyFont="1" applyFill="1" applyBorder="1" applyAlignment="1">
      <alignment horizontal="left"/>
    </xf>
    <xf numFmtId="0" fontId="18" fillId="3" borderId="27" xfId="0" applyFont="1" applyFill="1" applyBorder="1" applyAlignment="1">
      <alignment horizontal="left"/>
    </xf>
    <xf numFmtId="0" fontId="18" fillId="3" borderId="27" xfId="1" applyNumberFormat="1" applyFont="1" applyFill="1" applyBorder="1" applyAlignment="1">
      <alignment horizontal="left"/>
    </xf>
    <xf numFmtId="0" fontId="18" fillId="3" borderId="32" xfId="0" applyFont="1" applyFill="1" applyBorder="1" applyAlignment="1">
      <alignment horizontal="left"/>
    </xf>
    <xf numFmtId="0" fontId="18" fillId="3" borderId="35" xfId="0" applyFont="1" applyFill="1" applyBorder="1" applyAlignment="1">
      <alignment horizontal="left"/>
    </xf>
    <xf numFmtId="0" fontId="18" fillId="3" borderId="36" xfId="0" applyFont="1" applyFill="1" applyBorder="1" applyAlignment="1">
      <alignment horizontal="left"/>
    </xf>
    <xf numFmtId="168" fontId="10" fillId="3" borderId="36" xfId="0" applyNumberFormat="1" applyFont="1" applyFill="1" applyBorder="1" applyAlignment="1">
      <alignment horizontal="left"/>
    </xf>
    <xf numFmtId="42" fontId="10" fillId="3" borderId="36" xfId="2" applyNumberFormat="1" applyFont="1" applyFill="1" applyBorder="1"/>
    <xf numFmtId="42" fontId="10" fillId="3" borderId="37" xfId="0" applyNumberFormat="1" applyFont="1" applyFill="1" applyBorder="1"/>
    <xf numFmtId="168" fontId="10" fillId="3" borderId="26" xfId="0" applyNumberFormat="1" applyFont="1" applyFill="1" applyBorder="1" applyAlignment="1">
      <alignment horizontal="left"/>
    </xf>
    <xf numFmtId="0" fontId="11" fillId="3" borderId="35" xfId="0" applyFont="1" applyFill="1" applyBorder="1"/>
    <xf numFmtId="0" fontId="8" fillId="3" borderId="3" xfId="0" applyFont="1" applyFill="1" applyBorder="1" applyAlignment="1">
      <alignment horizontal="left"/>
    </xf>
    <xf numFmtId="0" fontId="20" fillId="4" borderId="4" xfId="0" applyFont="1" applyFill="1" applyBorder="1" applyAlignment="1">
      <alignment horizontal="right"/>
    </xf>
    <xf numFmtId="0" fontId="20" fillId="4" borderId="4" xfId="0" applyFont="1" applyFill="1" applyBorder="1" applyAlignment="1">
      <alignment horizontal="center"/>
    </xf>
    <xf numFmtId="0" fontId="20" fillId="4" borderId="5" xfId="0" applyFont="1" applyFill="1" applyBorder="1" applyAlignment="1">
      <alignment horizontal="center"/>
    </xf>
    <xf numFmtId="0" fontId="20" fillId="4" borderId="10" xfId="0" applyFont="1" applyFill="1" applyBorder="1" applyAlignment="1">
      <alignment horizontal="center"/>
    </xf>
    <xf numFmtId="0" fontId="25" fillId="3" borderId="3" xfId="0" applyFont="1" applyFill="1" applyBorder="1" applyAlignment="1">
      <alignment horizontal="right"/>
    </xf>
    <xf numFmtId="0" fontId="21" fillId="3" borderId="1" xfId="0" applyFont="1" applyFill="1" applyBorder="1"/>
    <xf numFmtId="42" fontId="26" fillId="3" borderId="0" xfId="0" applyNumberFormat="1" applyFont="1" applyFill="1"/>
    <xf numFmtId="0" fontId="26" fillId="3" borderId="0" xfId="0" applyFont="1" applyFill="1"/>
    <xf numFmtId="0" fontId="21" fillId="3" borderId="0" xfId="0" applyFont="1" applyFill="1"/>
    <xf numFmtId="0" fontId="27" fillId="3" borderId="0" xfId="0" applyFont="1" applyFill="1" applyAlignment="1">
      <alignment horizontal="right"/>
    </xf>
    <xf numFmtId="42" fontId="26" fillId="3" borderId="6" xfId="0" applyNumberFormat="1" applyFont="1" applyFill="1" applyBorder="1"/>
    <xf numFmtId="0" fontId="27" fillId="3" borderId="1" xfId="0" applyFont="1" applyFill="1" applyBorder="1" applyAlignment="1">
      <alignment horizontal="right"/>
    </xf>
    <xf numFmtId="167" fontId="26" fillId="3" borderId="6" xfId="1" applyNumberFormat="1" applyFont="1" applyFill="1" applyBorder="1"/>
    <xf numFmtId="0" fontId="17" fillId="3" borderId="0" xfId="0" applyFont="1" applyFill="1" applyAlignment="1">
      <alignment horizontal="right"/>
    </xf>
    <xf numFmtId="167" fontId="26" fillId="3" borderId="0" xfId="1" applyNumberFormat="1" applyFont="1" applyFill="1"/>
    <xf numFmtId="0" fontId="17" fillId="3" borderId="3" xfId="0" applyFont="1" applyFill="1" applyBorder="1" applyAlignment="1">
      <alignment horizontal="left"/>
    </xf>
    <xf numFmtId="0" fontId="0" fillId="3" borderId="3" xfId="0" applyFill="1" applyBorder="1"/>
    <xf numFmtId="9" fontId="8" fillId="3" borderId="0" xfId="3" applyFont="1" applyFill="1" applyBorder="1" applyAlignment="1"/>
    <xf numFmtId="44" fontId="8" fillId="3" borderId="0" xfId="1" applyFont="1" applyFill="1" applyBorder="1" applyAlignment="1"/>
    <xf numFmtId="44" fontId="8" fillId="3" borderId="3" xfId="1" applyFont="1" applyFill="1" applyBorder="1" applyAlignment="1">
      <alignment horizontal="center"/>
    </xf>
    <xf numFmtId="10" fontId="8" fillId="3" borderId="5" xfId="0" applyNumberFormat="1" applyFont="1" applyFill="1" applyBorder="1"/>
    <xf numFmtId="10" fontId="8" fillId="3" borderId="3" xfId="0" applyNumberFormat="1" applyFont="1" applyFill="1" applyBorder="1"/>
    <xf numFmtId="0" fontId="8" fillId="3" borderId="5" xfId="0" applyFont="1" applyFill="1" applyBorder="1" applyAlignment="1">
      <alignment horizontal="left"/>
    </xf>
    <xf numFmtId="0" fontId="13" fillId="3" borderId="0" xfId="0" applyFont="1" applyFill="1"/>
    <xf numFmtId="0" fontId="28" fillId="3" borderId="0" xfId="0" applyFont="1" applyFill="1"/>
    <xf numFmtId="44" fontId="8" fillId="3" borderId="5" xfId="0" applyNumberFormat="1" applyFont="1" applyFill="1" applyBorder="1"/>
    <xf numFmtId="164" fontId="8" fillId="3" borderId="5" xfId="3" applyNumberFormat="1" applyFont="1" applyFill="1" applyBorder="1" applyAlignment="1">
      <alignment horizontal="left"/>
    </xf>
    <xf numFmtId="0" fontId="5" fillId="3" borderId="3" xfId="0" applyFont="1" applyFill="1" applyBorder="1" applyAlignment="1">
      <alignment horizontal="center"/>
    </xf>
    <xf numFmtId="0" fontId="23" fillId="3" borderId="0" xfId="0" applyFont="1" applyFill="1"/>
    <xf numFmtId="0" fontId="5" fillId="3" borderId="12" xfId="0" applyFont="1" applyFill="1" applyBorder="1"/>
    <xf numFmtId="0" fontId="0" fillId="3" borderId="13" xfId="0" applyFill="1" applyBorder="1"/>
    <xf numFmtId="44" fontId="8" fillId="3" borderId="3" xfId="1" applyFont="1" applyFill="1" applyBorder="1" applyAlignment="1">
      <alignment horizontal="left"/>
    </xf>
    <xf numFmtId="44" fontId="9" fillId="6" borderId="2" xfId="1" applyFont="1" applyFill="1" applyBorder="1" applyAlignment="1">
      <alignment horizontal="center"/>
    </xf>
    <xf numFmtId="44" fontId="8" fillId="3" borderId="36" xfId="1" applyFont="1" applyFill="1" applyBorder="1"/>
    <xf numFmtId="44" fontId="8" fillId="3" borderId="25" xfId="1" applyFont="1" applyFill="1" applyBorder="1"/>
    <xf numFmtId="44" fontId="8" fillId="3" borderId="26" xfId="1" applyFont="1" applyFill="1" applyBorder="1"/>
    <xf numFmtId="0" fontId="5" fillId="4" borderId="5" xfId="0" applyFont="1" applyFill="1" applyBorder="1" applyAlignment="1">
      <alignment horizontal="right"/>
    </xf>
    <xf numFmtId="42" fontId="8" fillId="3" borderId="26" xfId="1" applyNumberFormat="1" applyFont="1" applyFill="1" applyBorder="1"/>
    <xf numFmtId="0" fontId="5" fillId="3" borderId="4" xfId="0" applyFont="1" applyFill="1" applyBorder="1" applyAlignment="1">
      <alignment horizontal="right"/>
    </xf>
    <xf numFmtId="42" fontId="8" fillId="3" borderId="5" xfId="1" applyNumberFormat="1" applyFont="1" applyFill="1" applyBorder="1"/>
    <xf numFmtId="42" fontId="5" fillId="3" borderId="10" xfId="1" applyNumberFormat="1" applyFont="1" applyFill="1" applyBorder="1"/>
    <xf numFmtId="42" fontId="5" fillId="3" borderId="29" xfId="1" applyNumberFormat="1" applyFont="1" applyFill="1" applyBorder="1"/>
    <xf numFmtId="42" fontId="8" fillId="3" borderId="36" xfId="1" applyNumberFormat="1" applyFont="1" applyFill="1" applyBorder="1"/>
    <xf numFmtId="42" fontId="5" fillId="3" borderId="37" xfId="1" applyNumberFormat="1" applyFont="1" applyFill="1" applyBorder="1"/>
    <xf numFmtId="0" fontId="27" fillId="4" borderId="7" xfId="0" applyFont="1" applyFill="1" applyBorder="1" applyAlignment="1">
      <alignment horizontal="right"/>
    </xf>
    <xf numFmtId="0" fontId="21" fillId="4" borderId="8" xfId="0" applyFont="1" applyFill="1" applyBorder="1"/>
    <xf numFmtId="0" fontId="27" fillId="4" borderId="13" xfId="0" applyFont="1" applyFill="1" applyBorder="1" applyAlignment="1">
      <alignment horizontal="right"/>
    </xf>
    <xf numFmtId="0" fontId="21" fillId="4" borderId="3" xfId="0" applyFont="1" applyFill="1" applyBorder="1"/>
    <xf numFmtId="0" fontId="21" fillId="4" borderId="14" xfId="0" applyFont="1" applyFill="1" applyBorder="1"/>
    <xf numFmtId="0" fontId="21" fillId="4" borderId="5" xfId="0" applyFont="1" applyFill="1" applyBorder="1"/>
    <xf numFmtId="0" fontId="27" fillId="4" borderId="10" xfId="0" applyFont="1" applyFill="1" applyBorder="1" applyAlignment="1">
      <alignment horizontal="center"/>
    </xf>
    <xf numFmtId="0" fontId="5" fillId="3" borderId="14" xfId="0" applyFont="1" applyFill="1" applyBorder="1" applyAlignment="1">
      <alignment horizontal="center"/>
    </xf>
    <xf numFmtId="6" fontId="5" fillId="3" borderId="0" xfId="0" applyNumberFormat="1" applyFont="1" applyFill="1"/>
    <xf numFmtId="42" fontId="5" fillId="4" borderId="5" xfId="1" applyNumberFormat="1" applyFont="1" applyFill="1" applyBorder="1" applyAlignment="1">
      <alignment horizontal="center"/>
    </xf>
    <xf numFmtId="0" fontId="5" fillId="4" borderId="4" xfId="0" applyFont="1" applyFill="1" applyBorder="1"/>
    <xf numFmtId="0" fontId="8" fillId="4" borderId="5" xfId="0" applyFont="1" applyFill="1" applyBorder="1"/>
    <xf numFmtId="0" fontId="8" fillId="3" borderId="12" xfId="0" applyFont="1" applyFill="1" applyBorder="1" applyAlignment="1">
      <alignment horizontal="left" indent="1"/>
    </xf>
    <xf numFmtId="0" fontId="8" fillId="3" borderId="0" xfId="0" applyFont="1" applyFill="1" applyAlignment="1">
      <alignment horizontal="left" indent="1"/>
    </xf>
    <xf numFmtId="42" fontId="8" fillId="3" borderId="0" xfId="1" applyNumberFormat="1" applyFont="1" applyFill="1"/>
    <xf numFmtId="0" fontId="5" fillId="4" borderId="7" xfId="0" applyFont="1" applyFill="1" applyBorder="1"/>
    <xf numFmtId="0" fontId="8" fillId="3" borderId="12" xfId="0" applyFont="1" applyFill="1" applyBorder="1" applyAlignment="1">
      <alignment horizontal="left" wrapText="1" indent="1"/>
    </xf>
    <xf numFmtId="0" fontId="8" fillId="3" borderId="7" xfId="0" applyFont="1" applyFill="1" applyBorder="1"/>
    <xf numFmtId="0" fontId="8" fillId="2" borderId="7" xfId="0" applyFont="1" applyFill="1" applyBorder="1"/>
    <xf numFmtId="0" fontId="8" fillId="2" borderId="8" xfId="0" applyFont="1" applyFill="1" applyBorder="1"/>
    <xf numFmtId="0" fontId="8" fillId="2" borderId="11" xfId="0" applyFont="1" applyFill="1" applyBorder="1"/>
    <xf numFmtId="44" fontId="8" fillId="3" borderId="37" xfId="0" applyNumberFormat="1" applyFont="1" applyFill="1" applyBorder="1"/>
    <xf numFmtId="42" fontId="8" fillId="3" borderId="3" xfId="0" applyNumberFormat="1" applyFont="1" applyFill="1" applyBorder="1"/>
    <xf numFmtId="44" fontId="8" fillId="3" borderId="28" xfId="0" applyNumberFormat="1" applyFont="1" applyFill="1" applyBorder="1"/>
    <xf numFmtId="14" fontId="8" fillId="3" borderId="3" xfId="0" applyNumberFormat="1" applyFont="1" applyFill="1" applyBorder="1" applyAlignment="1">
      <alignment vertical="center"/>
    </xf>
    <xf numFmtId="44" fontId="8" fillId="3" borderId="29" xfId="0" applyNumberFormat="1" applyFont="1" applyFill="1" applyBorder="1"/>
    <xf numFmtId="0" fontId="5" fillId="3" borderId="7" xfId="0" applyFont="1" applyFill="1" applyBorder="1" applyAlignment="1">
      <alignment horizontal="center"/>
    </xf>
    <xf numFmtId="44" fontId="8" fillId="3" borderId="5" xfId="1" applyFont="1" applyFill="1" applyBorder="1"/>
    <xf numFmtId="44" fontId="8" fillId="3" borderId="10" xfId="1" applyFont="1" applyFill="1" applyBorder="1"/>
    <xf numFmtId="9" fontId="5" fillId="3" borderId="0" xfId="3" applyFont="1" applyFill="1"/>
    <xf numFmtId="0" fontId="8" fillId="8" borderId="12" xfId="0" applyFont="1" applyFill="1" applyBorder="1"/>
    <xf numFmtId="0" fontId="5" fillId="3" borderId="7" xfId="0" applyFont="1" applyFill="1" applyBorder="1" applyAlignment="1">
      <alignment horizontal="right" wrapText="1"/>
    </xf>
    <xf numFmtId="44" fontId="8" fillId="3" borderId="0" xfId="0" applyNumberFormat="1" applyFont="1" applyFill="1"/>
    <xf numFmtId="0" fontId="27" fillId="3" borderId="4" xfId="0" applyFont="1" applyFill="1" applyBorder="1"/>
    <xf numFmtId="0" fontId="27" fillId="3" borderId="5" xfId="0" applyFont="1" applyFill="1" applyBorder="1"/>
    <xf numFmtId="0" fontId="27" fillId="4" borderId="5" xfId="0" applyFont="1" applyFill="1" applyBorder="1"/>
    <xf numFmtId="10" fontId="21" fillId="4" borderId="10" xfId="3" applyNumberFormat="1" applyFont="1" applyFill="1" applyBorder="1"/>
    <xf numFmtId="0" fontId="5" fillId="4" borderId="5" xfId="0" applyFont="1" applyFill="1" applyBorder="1"/>
    <xf numFmtId="10" fontId="8" fillId="4" borderId="10" xfId="3" applyNumberFormat="1" applyFont="1" applyFill="1" applyBorder="1"/>
    <xf numFmtId="0" fontId="5" fillId="3" borderId="6" xfId="0" applyFont="1" applyFill="1" applyBorder="1"/>
    <xf numFmtId="0" fontId="5" fillId="3" borderId="38" xfId="0" applyFont="1" applyFill="1" applyBorder="1" applyAlignment="1">
      <alignment horizontal="left"/>
    </xf>
    <xf numFmtId="0" fontId="5" fillId="3" borderId="39" xfId="0" applyFont="1" applyFill="1" applyBorder="1" applyAlignment="1">
      <alignment horizontal="left"/>
    </xf>
    <xf numFmtId="0" fontId="5" fillId="3" borderId="40" xfId="0" applyFont="1" applyFill="1" applyBorder="1" applyAlignment="1">
      <alignment horizontal="left"/>
    </xf>
    <xf numFmtId="0" fontId="8" fillId="3" borderId="6" xfId="0" applyFont="1" applyFill="1" applyBorder="1"/>
    <xf numFmtId="0" fontId="2" fillId="3" borderId="0" xfId="0" applyFont="1" applyFill="1"/>
    <xf numFmtId="0" fontId="0" fillId="3" borderId="12" xfId="0" applyFill="1" applyBorder="1"/>
    <xf numFmtId="0" fontId="8" fillId="3" borderId="9" xfId="0" applyFont="1" applyFill="1" applyBorder="1" applyAlignment="1">
      <alignment horizontal="center"/>
    </xf>
    <xf numFmtId="0" fontId="30" fillId="3" borderId="4" xfId="0" applyFont="1" applyFill="1" applyBorder="1"/>
    <xf numFmtId="0" fontId="30" fillId="3" borderId="5" xfId="0" applyFont="1" applyFill="1" applyBorder="1"/>
    <xf numFmtId="0" fontId="8" fillId="3" borderId="0" xfId="0" applyFont="1" applyFill="1" applyAlignment="1">
      <alignment horizontal="left"/>
    </xf>
    <xf numFmtId="169" fontId="0" fillId="3" borderId="9" xfId="0" applyNumberFormat="1" applyFill="1" applyBorder="1"/>
    <xf numFmtId="0" fontId="8" fillId="9" borderId="14" xfId="0" applyFont="1" applyFill="1" applyBorder="1" applyAlignment="1">
      <alignment horizontal="center"/>
    </xf>
    <xf numFmtId="0" fontId="12" fillId="3" borderId="0" xfId="0" applyFont="1" applyFill="1"/>
    <xf numFmtId="0" fontId="19" fillId="3" borderId="3" xfId="5" applyFill="1" applyBorder="1" applyAlignment="1">
      <alignment horizontal="left"/>
    </xf>
    <xf numFmtId="0" fontId="23" fillId="3" borderId="7" xfId="0" applyFont="1" applyFill="1" applyBorder="1" applyAlignment="1">
      <alignment horizontal="center"/>
    </xf>
    <xf numFmtId="0" fontId="23" fillId="3" borderId="8" xfId="0" applyFont="1" applyFill="1" applyBorder="1" applyAlignment="1">
      <alignment horizontal="center"/>
    </xf>
    <xf numFmtId="0" fontId="23" fillId="3" borderId="11" xfId="0" applyFont="1" applyFill="1" applyBorder="1" applyAlignment="1">
      <alignment horizontal="center"/>
    </xf>
    <xf numFmtId="42" fontId="5" fillId="4" borderId="10" xfId="1" applyNumberFormat="1" applyFont="1" applyFill="1" applyBorder="1" applyAlignment="1">
      <alignment horizontal="center"/>
    </xf>
    <xf numFmtId="42" fontId="8" fillId="3" borderId="37" xfId="1" applyNumberFormat="1" applyFont="1" applyFill="1" applyBorder="1"/>
    <xf numFmtId="42" fontId="8" fillId="3" borderId="28" xfId="1" applyNumberFormat="1" applyFont="1" applyFill="1" applyBorder="1"/>
    <xf numFmtId="42" fontId="8" fillId="3" borderId="29" xfId="1" applyNumberFormat="1" applyFont="1" applyFill="1" applyBorder="1"/>
    <xf numFmtId="42" fontId="8" fillId="3" borderId="9" xfId="1" applyNumberFormat="1" applyFont="1" applyFill="1" applyBorder="1"/>
    <xf numFmtId="42" fontId="5" fillId="3" borderId="10" xfId="2" applyNumberFormat="1" applyFont="1" applyFill="1" applyBorder="1"/>
    <xf numFmtId="0" fontId="8" fillId="3" borderId="13" xfId="0" applyFont="1" applyFill="1" applyBorder="1" applyAlignment="1">
      <alignment horizontal="left" indent="1"/>
    </xf>
    <xf numFmtId="42" fontId="8" fillId="3" borderId="34" xfId="1" applyNumberFormat="1" applyFont="1" applyFill="1" applyBorder="1"/>
    <xf numFmtId="10" fontId="9" fillId="6" borderId="2" xfId="3" applyNumberFormat="1" applyFont="1" applyFill="1" applyBorder="1" applyAlignment="1">
      <alignment horizontal="center"/>
    </xf>
    <xf numFmtId="0" fontId="5" fillId="4" borderId="4" xfId="0" applyFont="1" applyFill="1" applyBorder="1" applyAlignment="1">
      <alignment horizontal="left" wrapText="1"/>
    </xf>
    <xf numFmtId="0" fontId="5" fillId="4" borderId="5" xfId="0" applyFont="1" applyFill="1" applyBorder="1" applyAlignment="1">
      <alignment horizontal="left" wrapText="1"/>
    </xf>
    <xf numFmtId="44" fontId="10" fillId="3" borderId="36" xfId="1" applyFont="1" applyFill="1" applyBorder="1" applyAlignment="1">
      <alignment horizontal="left"/>
    </xf>
    <xf numFmtId="44" fontId="10" fillId="3" borderId="37" xfId="1" applyFont="1" applyFill="1" applyBorder="1" applyAlignment="1">
      <alignment horizontal="left"/>
    </xf>
    <xf numFmtId="44" fontId="10" fillId="3" borderId="30" xfId="1" applyFont="1" applyFill="1" applyBorder="1" applyAlignment="1">
      <alignment horizontal="left"/>
    </xf>
    <xf numFmtId="44" fontId="10" fillId="3" borderId="31" xfId="1" applyFont="1" applyFill="1" applyBorder="1" applyAlignment="1">
      <alignment horizontal="left"/>
    </xf>
    <xf numFmtId="44" fontId="11" fillId="3" borderId="35" xfId="1" applyFont="1" applyFill="1" applyBorder="1"/>
    <xf numFmtId="0" fontId="18" fillId="3" borderId="3" xfId="0" applyFont="1" applyFill="1" applyBorder="1" applyAlignment="1">
      <alignment horizontal="left"/>
    </xf>
    <xf numFmtId="44" fontId="10" fillId="3" borderId="3" xfId="1" applyFont="1" applyFill="1" applyBorder="1" applyAlignment="1">
      <alignment horizontal="left"/>
    </xf>
    <xf numFmtId="44" fontId="10" fillId="3" borderId="14" xfId="1" applyFont="1" applyFill="1" applyBorder="1" applyAlignment="1">
      <alignment horizontal="left"/>
    </xf>
    <xf numFmtId="0" fontId="10" fillId="3" borderId="42" xfId="0" applyFont="1" applyFill="1" applyBorder="1" applyAlignment="1">
      <alignment horizontal="left"/>
    </xf>
    <xf numFmtId="0" fontId="10" fillId="3" borderId="39" xfId="0" applyFont="1" applyFill="1" applyBorder="1" applyAlignment="1">
      <alignment horizontal="left"/>
    </xf>
    <xf numFmtId="0" fontId="10" fillId="3" borderId="43" xfId="0" applyFont="1" applyFill="1" applyBorder="1" applyAlignment="1">
      <alignment horizontal="left"/>
    </xf>
    <xf numFmtId="0" fontId="5" fillId="3" borderId="0" xfId="0" applyFont="1" applyFill="1" applyAlignment="1">
      <alignment horizontal="left"/>
    </xf>
    <xf numFmtId="165" fontId="11" fillId="3" borderId="44" xfId="0" applyNumberFormat="1" applyFont="1" applyFill="1" applyBorder="1" applyAlignment="1">
      <alignment horizontal="center"/>
    </xf>
    <xf numFmtId="165" fontId="11" fillId="3" borderId="45" xfId="0" applyNumberFormat="1" applyFont="1" applyFill="1" applyBorder="1" applyAlignment="1">
      <alignment horizontal="center"/>
    </xf>
    <xf numFmtId="165" fontId="11" fillId="3" borderId="46" xfId="0" applyNumberFormat="1" applyFont="1" applyFill="1" applyBorder="1" applyAlignment="1">
      <alignment horizontal="center"/>
    </xf>
    <xf numFmtId="165" fontId="18" fillId="3" borderId="6" xfId="0" applyNumberFormat="1" applyFont="1" applyFill="1" applyBorder="1" applyAlignment="1">
      <alignment horizontal="center"/>
    </xf>
    <xf numFmtId="166" fontId="11" fillId="3" borderId="44" xfId="0" applyNumberFormat="1" applyFont="1" applyFill="1" applyBorder="1" applyAlignment="1">
      <alignment horizontal="center"/>
    </xf>
    <xf numFmtId="166" fontId="11" fillId="3" borderId="45" xfId="0" applyNumberFormat="1" applyFont="1" applyFill="1" applyBorder="1" applyAlignment="1">
      <alignment horizontal="center"/>
    </xf>
    <xf numFmtId="166" fontId="11" fillId="3" borderId="46" xfId="0" applyNumberFormat="1" applyFont="1" applyFill="1" applyBorder="1" applyAlignment="1">
      <alignment horizontal="center"/>
    </xf>
    <xf numFmtId="166" fontId="18" fillId="3" borderId="6" xfId="0" applyNumberFormat="1" applyFont="1" applyFill="1" applyBorder="1" applyAlignment="1">
      <alignment horizontal="center"/>
    </xf>
    <xf numFmtId="10" fontId="10" fillId="10" borderId="42" xfId="0" applyNumberFormat="1" applyFont="1" applyFill="1" applyBorder="1" applyAlignment="1">
      <alignment horizontal="left"/>
    </xf>
    <xf numFmtId="10" fontId="10" fillId="10" borderId="39" xfId="0" applyNumberFormat="1" applyFont="1" applyFill="1" applyBorder="1" applyAlignment="1">
      <alignment horizontal="left"/>
    </xf>
    <xf numFmtId="10" fontId="10" fillId="10" borderId="43" xfId="0" applyNumberFormat="1" applyFont="1" applyFill="1" applyBorder="1" applyAlignment="1">
      <alignment horizontal="left"/>
    </xf>
    <xf numFmtId="0" fontId="5" fillId="4" borderId="10" xfId="0" applyFont="1" applyFill="1" applyBorder="1" applyAlignment="1">
      <alignment horizontal="right"/>
    </xf>
    <xf numFmtId="0" fontId="5" fillId="4" borderId="5" xfId="0" applyFont="1" applyFill="1" applyBorder="1" applyAlignment="1">
      <alignment horizontal="right" wrapText="1"/>
    </xf>
    <xf numFmtId="0" fontId="5" fillId="4" borderId="10" xfId="0" applyFont="1" applyFill="1" applyBorder="1" applyAlignment="1">
      <alignment horizontal="right" wrapText="1"/>
    </xf>
    <xf numFmtId="0" fontId="11" fillId="3" borderId="32" xfId="0" applyFont="1" applyFill="1" applyBorder="1"/>
    <xf numFmtId="0" fontId="11" fillId="3" borderId="33" xfId="0" applyFont="1" applyFill="1" applyBorder="1"/>
    <xf numFmtId="169" fontId="8" fillId="3" borderId="5" xfId="0" applyNumberFormat="1" applyFont="1" applyFill="1" applyBorder="1"/>
    <xf numFmtId="0" fontId="12" fillId="3" borderId="5" xfId="0" applyFont="1" applyFill="1" applyBorder="1" applyAlignment="1">
      <alignment horizontal="center"/>
    </xf>
    <xf numFmtId="0" fontId="12" fillId="3" borderId="9" xfId="0" applyFont="1" applyFill="1" applyBorder="1" applyAlignment="1">
      <alignment horizontal="center"/>
    </xf>
    <xf numFmtId="0" fontId="12" fillId="3" borderId="13" xfId="0" applyFont="1" applyFill="1" applyBorder="1" applyAlignment="1">
      <alignment horizontal="left"/>
    </xf>
    <xf numFmtId="0" fontId="12" fillId="3" borderId="3" xfId="0" applyFont="1" applyFill="1" applyBorder="1" applyAlignment="1">
      <alignment horizontal="center"/>
    </xf>
    <xf numFmtId="0" fontId="12" fillId="3" borderId="14" xfId="0" applyFont="1" applyFill="1" applyBorder="1" applyAlignment="1">
      <alignment horizontal="center"/>
    </xf>
    <xf numFmtId="0" fontId="33" fillId="3" borderId="3" xfId="0" applyFont="1" applyFill="1" applyBorder="1"/>
    <xf numFmtId="1" fontId="8" fillId="3" borderId="5" xfId="0" applyNumberFormat="1" applyFont="1" applyFill="1" applyBorder="1" applyAlignment="1">
      <alignment horizontal="left"/>
    </xf>
    <xf numFmtId="14" fontId="8" fillId="3" borderId="3" xfId="0" applyNumberFormat="1" applyFont="1" applyFill="1" applyBorder="1" applyAlignment="1">
      <alignment horizontal="left"/>
    </xf>
    <xf numFmtId="0" fontId="5" fillId="3" borderId="3" xfId="0" applyFont="1" applyFill="1" applyBorder="1"/>
    <xf numFmtId="169" fontId="8" fillId="10" borderId="3" xfId="0" applyNumberFormat="1" applyFont="1" applyFill="1" applyBorder="1" applyAlignment="1">
      <alignment horizontal="left"/>
    </xf>
    <xf numFmtId="0" fontId="33" fillId="10" borderId="3" xfId="0" applyFont="1" applyFill="1" applyBorder="1" applyAlignment="1">
      <alignment horizontal="left"/>
    </xf>
    <xf numFmtId="0" fontId="0" fillId="3" borderId="22" xfId="0" applyFill="1" applyBorder="1"/>
    <xf numFmtId="0" fontId="0" fillId="3" borderId="23" xfId="0" applyFill="1" applyBorder="1"/>
    <xf numFmtId="44" fontId="8" fillId="3" borderId="0" xfId="1" applyFont="1" applyFill="1" applyBorder="1" applyAlignment="1">
      <alignment horizontal="left"/>
    </xf>
    <xf numFmtId="0" fontId="8" fillId="3" borderId="9" xfId="0" applyFont="1" applyFill="1" applyBorder="1" applyAlignment="1">
      <alignment horizontal="left"/>
    </xf>
    <xf numFmtId="6" fontId="8" fillId="3" borderId="0" xfId="0" applyNumberFormat="1" applyFont="1" applyFill="1"/>
    <xf numFmtId="44" fontId="8" fillId="3" borderId="9" xfId="1" applyFont="1" applyFill="1" applyBorder="1" applyAlignment="1">
      <alignment horizontal="left"/>
    </xf>
    <xf numFmtId="14" fontId="8" fillId="3" borderId="0" xfId="0" applyNumberFormat="1" applyFont="1" applyFill="1" applyAlignment="1">
      <alignment horizontal="left"/>
    </xf>
    <xf numFmtId="0" fontId="12" fillId="3" borderId="5" xfId="0" applyFont="1" applyFill="1" applyBorder="1" applyAlignment="1">
      <alignment horizontal="center" vertical="top"/>
    </xf>
    <xf numFmtId="0" fontId="12" fillId="3" borderId="0" xfId="0" applyFont="1" applyFill="1" applyAlignment="1">
      <alignment horizontal="center" vertical="top"/>
    </xf>
    <xf numFmtId="0" fontId="11" fillId="3" borderId="0" xfId="0" applyFont="1" applyFill="1" applyAlignment="1">
      <alignment horizontal="left" vertical="center"/>
    </xf>
    <xf numFmtId="0" fontId="8" fillId="9" borderId="0" xfId="0" applyFont="1" applyFill="1" applyAlignment="1">
      <alignment horizontal="center"/>
    </xf>
    <xf numFmtId="0" fontId="8" fillId="11" borderId="0" xfId="0" applyFont="1" applyFill="1" applyAlignment="1">
      <alignment horizontal="center"/>
    </xf>
    <xf numFmtId="0" fontId="0" fillId="3" borderId="8" xfId="0" applyFill="1" applyBorder="1"/>
    <xf numFmtId="0" fontId="12" fillId="3" borderId="3" xfId="0" applyFont="1" applyFill="1" applyBorder="1" applyAlignment="1">
      <alignment horizontal="center" vertical="top"/>
    </xf>
    <xf numFmtId="0" fontId="5" fillId="3" borderId="4" xfId="0" applyFont="1" applyFill="1" applyBorder="1"/>
    <xf numFmtId="14" fontId="12" fillId="3" borderId="10" xfId="0" applyNumberFormat="1" applyFont="1" applyFill="1" applyBorder="1" applyAlignment="1">
      <alignment horizontal="left"/>
    </xf>
    <xf numFmtId="0" fontId="12" fillId="10" borderId="3" xfId="0" applyFont="1" applyFill="1" applyBorder="1" applyAlignment="1">
      <alignment horizontal="left"/>
    </xf>
    <xf numFmtId="14" fontId="8" fillId="10" borderId="0" xfId="0" applyNumberFormat="1" applyFont="1" applyFill="1" applyAlignment="1">
      <alignment horizontal="left"/>
    </xf>
    <xf numFmtId="0" fontId="25" fillId="3" borderId="8" xfId="0" applyFont="1" applyFill="1" applyBorder="1"/>
    <xf numFmtId="14" fontId="8" fillId="3" borderId="3" xfId="0" applyNumberFormat="1" applyFont="1" applyFill="1" applyBorder="1" applyAlignment="1">
      <alignment horizontal="center"/>
    </xf>
    <xf numFmtId="0" fontId="38" fillId="3" borderId="12" xfId="5" applyFont="1" applyFill="1" applyBorder="1"/>
    <xf numFmtId="0" fontId="39" fillId="3" borderId="12" xfId="5" applyFont="1" applyFill="1" applyBorder="1"/>
    <xf numFmtId="0" fontId="22" fillId="3" borderId="9" xfId="0" applyFont="1" applyFill="1" applyBorder="1" applyAlignment="1">
      <alignment horizontal="left"/>
    </xf>
    <xf numFmtId="0" fontId="12" fillId="3" borderId="3" xfId="0" applyFont="1" applyFill="1" applyBorder="1" applyAlignment="1">
      <alignment horizontal="left"/>
    </xf>
    <xf numFmtId="0" fontId="3" fillId="3" borderId="0" xfId="0" applyFont="1" applyFill="1" applyAlignment="1">
      <alignment vertical="center"/>
    </xf>
    <xf numFmtId="0" fontId="19" fillId="3" borderId="0" xfId="5" applyFill="1" applyAlignment="1">
      <alignment vertical="center"/>
    </xf>
    <xf numFmtId="42" fontId="8" fillId="12" borderId="3" xfId="0" applyNumberFormat="1" applyFont="1" applyFill="1" applyBorder="1"/>
    <xf numFmtId="42" fontId="0" fillId="3" borderId="0" xfId="0" applyNumberFormat="1" applyFill="1"/>
    <xf numFmtId="44" fontId="0" fillId="3" borderId="0" xfId="0" applyNumberFormat="1" applyFill="1"/>
    <xf numFmtId="39" fontId="0" fillId="3" borderId="0" xfId="0" applyNumberFormat="1" applyFill="1"/>
    <xf numFmtId="8" fontId="5" fillId="3" borderId="3" xfId="0" applyNumberFormat="1" applyFont="1" applyFill="1" applyBorder="1" applyAlignment="1">
      <alignment horizontal="center"/>
    </xf>
    <xf numFmtId="8" fontId="5" fillId="3" borderId="14" xfId="0" applyNumberFormat="1" applyFont="1" applyFill="1" applyBorder="1" applyAlignment="1">
      <alignment horizontal="center"/>
    </xf>
    <xf numFmtId="8" fontId="5" fillId="3" borderId="37" xfId="1" applyNumberFormat="1" applyFont="1" applyFill="1" applyBorder="1"/>
    <xf numFmtId="8" fontId="5" fillId="3" borderId="29" xfId="1" applyNumberFormat="1" applyFont="1" applyFill="1" applyBorder="1"/>
    <xf numFmtId="8" fontId="5" fillId="3" borderId="10" xfId="1" applyNumberFormat="1" applyFont="1" applyFill="1" applyBorder="1"/>
    <xf numFmtId="170" fontId="5" fillId="4" borderId="4" xfId="0" applyNumberFormat="1" applyFont="1" applyFill="1" applyBorder="1" applyAlignment="1">
      <alignment horizontal="right"/>
    </xf>
    <xf numFmtId="170" fontId="5" fillId="4" borderId="5" xfId="0" applyNumberFormat="1" applyFont="1" applyFill="1" applyBorder="1" applyAlignment="1">
      <alignment horizontal="right"/>
    </xf>
    <xf numFmtId="170" fontId="5" fillId="4" borderId="6" xfId="0" applyNumberFormat="1" applyFont="1" applyFill="1" applyBorder="1" applyAlignment="1">
      <alignment horizontal="right"/>
    </xf>
    <xf numFmtId="170" fontId="8" fillId="3" borderId="0" xfId="0" applyNumberFormat="1" applyFont="1" applyFill="1"/>
    <xf numFmtId="170" fontId="8" fillId="3" borderId="15" xfId="0" applyNumberFormat="1" applyFont="1" applyFill="1" applyBorder="1"/>
    <xf numFmtId="170" fontId="8" fillId="3" borderId="5" xfId="0" applyNumberFormat="1" applyFont="1" applyFill="1" applyBorder="1"/>
    <xf numFmtId="170" fontId="8" fillId="3" borderId="6" xfId="0" applyNumberFormat="1" applyFont="1" applyFill="1" applyBorder="1"/>
    <xf numFmtId="170" fontId="8" fillId="3" borderId="16" xfId="0" applyNumberFormat="1" applyFont="1" applyFill="1" applyBorder="1"/>
    <xf numFmtId="170" fontId="8" fillId="3" borderId="17" xfId="0" applyNumberFormat="1" applyFont="1" applyFill="1" applyBorder="1"/>
    <xf numFmtId="170" fontId="8" fillId="3" borderId="8" xfId="0" applyNumberFormat="1" applyFont="1" applyFill="1" applyBorder="1"/>
    <xf numFmtId="170" fontId="8" fillId="3" borderId="11" xfId="0" applyNumberFormat="1" applyFont="1" applyFill="1" applyBorder="1"/>
    <xf numFmtId="170" fontId="8" fillId="3" borderId="30" xfId="0" applyNumberFormat="1" applyFont="1" applyFill="1" applyBorder="1" applyAlignment="1">
      <alignment horizontal="right"/>
    </xf>
    <xf numFmtId="170" fontId="8" fillId="3" borderId="25" xfId="0" applyNumberFormat="1" applyFont="1" applyFill="1" applyBorder="1" applyAlignment="1">
      <alignment horizontal="right"/>
    </xf>
    <xf numFmtId="170" fontId="8" fillId="3" borderId="25" xfId="1" applyNumberFormat="1" applyFont="1" applyFill="1" applyBorder="1"/>
    <xf numFmtId="170" fontId="8" fillId="3" borderId="3" xfId="0" applyNumberFormat="1" applyFont="1" applyFill="1" applyBorder="1" applyAlignment="1">
      <alignment horizontal="right"/>
    </xf>
    <xf numFmtId="8" fontId="8" fillId="3" borderId="0" xfId="0" applyNumberFormat="1" applyFont="1" applyFill="1"/>
    <xf numFmtId="0" fontId="27" fillId="3" borderId="10" xfId="0" applyFont="1" applyFill="1" applyBorder="1"/>
    <xf numFmtId="0" fontId="30" fillId="3" borderId="10" xfId="0" applyFont="1" applyFill="1" applyBorder="1"/>
    <xf numFmtId="170" fontId="8" fillId="3" borderId="42" xfId="0" applyNumberFormat="1" applyFont="1" applyFill="1" applyBorder="1" applyAlignment="1">
      <alignment horizontal="right"/>
    </xf>
    <xf numFmtId="170" fontId="8" fillId="3" borderId="39" xfId="0" applyNumberFormat="1" applyFont="1" applyFill="1" applyBorder="1" applyAlignment="1">
      <alignment horizontal="right"/>
    </xf>
    <xf numFmtId="170" fontId="8" fillId="3" borderId="39" xfId="1" applyNumberFormat="1" applyFont="1" applyFill="1" applyBorder="1" applyAlignment="1">
      <alignment horizontal="right"/>
    </xf>
    <xf numFmtId="170" fontId="8" fillId="3" borderId="17" xfId="0" applyNumberFormat="1" applyFont="1" applyFill="1" applyBorder="1" applyAlignment="1">
      <alignment horizontal="right"/>
    </xf>
    <xf numFmtId="0" fontId="38" fillId="3" borderId="0" xfId="5" applyFont="1" applyFill="1" applyAlignment="1">
      <alignment horizontal="left"/>
    </xf>
    <xf numFmtId="0" fontId="40" fillId="3" borderId="12" xfId="5" applyFont="1" applyFill="1" applyBorder="1"/>
    <xf numFmtId="44" fontId="9" fillId="14" borderId="2" xfId="1" applyFont="1" applyFill="1" applyBorder="1" applyAlignment="1">
      <alignment horizontal="center"/>
    </xf>
    <xf numFmtId="10" fontId="9" fillId="14" borderId="2" xfId="3" applyNumberFormat="1" applyFont="1" applyFill="1" applyBorder="1" applyAlignment="1">
      <alignment horizontal="center"/>
    </xf>
    <xf numFmtId="0" fontId="11" fillId="14" borderId="41" xfId="0" applyFont="1" applyFill="1" applyBorder="1"/>
    <xf numFmtId="0" fontId="11" fillId="14" borderId="30" xfId="0" applyFont="1" applyFill="1" applyBorder="1"/>
    <xf numFmtId="167" fontId="10" fillId="3" borderId="30" xfId="1" applyNumberFormat="1" applyFont="1" applyFill="1" applyBorder="1"/>
    <xf numFmtId="167" fontId="10" fillId="3" borderId="25" xfId="1" applyNumberFormat="1" applyFont="1" applyFill="1" applyBorder="1" applyAlignment="1">
      <alignment horizontal="left"/>
    </xf>
    <xf numFmtId="167" fontId="10" fillId="3" borderId="33" xfId="1" applyNumberFormat="1" applyFont="1" applyFill="1" applyBorder="1" applyAlignment="1">
      <alignment horizontal="left"/>
    </xf>
    <xf numFmtId="44" fontId="10" fillId="3" borderId="25" xfId="1" applyFont="1" applyFill="1" applyBorder="1" applyAlignment="1">
      <alignment horizontal="left"/>
    </xf>
    <xf numFmtId="44" fontId="10" fillId="3" borderId="33" xfId="1" applyFont="1" applyFill="1" applyBorder="1" applyAlignment="1">
      <alignment horizontal="left"/>
    </xf>
    <xf numFmtId="0" fontId="12" fillId="13" borderId="0" xfId="0" applyFont="1" applyFill="1" applyAlignment="1">
      <alignment horizontal="center"/>
    </xf>
    <xf numFmtId="0" fontId="23" fillId="13" borderId="4" xfId="0" applyFont="1" applyFill="1" applyBorder="1" applyAlignment="1">
      <alignment horizontal="center"/>
    </xf>
    <xf numFmtId="0" fontId="23" fillId="13" borderId="5" xfId="0" applyFont="1" applyFill="1" applyBorder="1" applyAlignment="1">
      <alignment horizontal="center"/>
    </xf>
    <xf numFmtId="0" fontId="23" fillId="13" borderId="10" xfId="0" applyFont="1" applyFill="1" applyBorder="1" applyAlignment="1">
      <alignment horizontal="center"/>
    </xf>
    <xf numFmtId="0" fontId="12" fillId="13" borderId="4" xfId="0" applyFont="1" applyFill="1" applyBorder="1" applyAlignment="1">
      <alignment horizontal="center"/>
    </xf>
    <xf numFmtId="0" fontId="12" fillId="13" borderId="5" xfId="0" applyFont="1" applyFill="1" applyBorder="1" applyAlignment="1">
      <alignment horizontal="center"/>
    </xf>
    <xf numFmtId="0" fontId="12" fillId="13" borderId="10" xfId="0" applyFont="1" applyFill="1" applyBorder="1" applyAlignment="1">
      <alignment horizontal="center"/>
    </xf>
    <xf numFmtId="0" fontId="23" fillId="13" borderId="4" xfId="0" applyFont="1" applyFill="1" applyBorder="1" applyAlignment="1">
      <alignment horizontal="center" wrapText="1"/>
    </xf>
    <xf numFmtId="0" fontId="23" fillId="13" borderId="5" xfId="0" applyFont="1" applyFill="1" applyBorder="1" applyAlignment="1">
      <alignment horizontal="center" wrapText="1"/>
    </xf>
    <xf numFmtId="0" fontId="23" fillId="13" borderId="10" xfId="0" applyFont="1" applyFill="1" applyBorder="1" applyAlignment="1">
      <alignment horizontal="center" wrapText="1"/>
    </xf>
    <xf numFmtId="44" fontId="8" fillId="3" borderId="3" xfId="1" applyFont="1" applyFill="1" applyBorder="1" applyAlignment="1">
      <alignment horizontal="center"/>
    </xf>
    <xf numFmtId="0" fontId="19" fillId="3" borderId="3" xfId="5" applyFill="1" applyBorder="1" applyAlignment="1">
      <alignment horizontal="left"/>
    </xf>
    <xf numFmtId="0" fontId="8" fillId="3" borderId="3" xfId="0" applyFont="1" applyFill="1" applyBorder="1" applyAlignment="1">
      <alignment horizontal="left"/>
    </xf>
    <xf numFmtId="169" fontId="8" fillId="3" borderId="3" xfId="0" applyNumberFormat="1" applyFont="1" applyFill="1" applyBorder="1" applyAlignment="1">
      <alignment horizontal="left"/>
    </xf>
    <xf numFmtId="0" fontId="8" fillId="3" borderId="5" xfId="0" applyFont="1" applyFill="1" applyBorder="1" applyAlignment="1">
      <alignment horizontal="left"/>
    </xf>
    <xf numFmtId="0" fontId="39" fillId="3" borderId="3" xfId="5" applyFont="1" applyFill="1" applyBorder="1" applyAlignment="1">
      <alignment horizontal="center"/>
    </xf>
    <xf numFmtId="0" fontId="20" fillId="3" borderId="4" xfId="0" applyFont="1" applyFill="1" applyBorder="1" applyAlignment="1">
      <alignment horizontal="center"/>
    </xf>
    <xf numFmtId="0" fontId="20" fillId="3" borderId="5" xfId="0" applyFont="1" applyFill="1" applyBorder="1" applyAlignment="1">
      <alignment horizontal="center"/>
    </xf>
    <xf numFmtId="0" fontId="20" fillId="3" borderId="10" xfId="0" applyFont="1" applyFill="1" applyBorder="1" applyAlignment="1">
      <alignment horizontal="center"/>
    </xf>
    <xf numFmtId="0" fontId="29" fillId="13" borderId="4" xfId="0" applyFont="1" applyFill="1" applyBorder="1" applyAlignment="1">
      <alignment horizontal="center"/>
    </xf>
    <xf numFmtId="0" fontId="29" fillId="13" borderId="5" xfId="0" applyFont="1" applyFill="1" applyBorder="1" applyAlignment="1">
      <alignment horizontal="center"/>
    </xf>
    <xf numFmtId="0" fontId="29" fillId="13" borderId="10" xfId="0" applyFont="1" applyFill="1" applyBorder="1" applyAlignment="1">
      <alignment horizontal="center"/>
    </xf>
    <xf numFmtId="0" fontId="27" fillId="6" borderId="4" xfId="0" applyFont="1" applyFill="1" applyBorder="1" applyAlignment="1">
      <alignment horizontal="center"/>
    </xf>
    <xf numFmtId="0" fontId="27" fillId="6" borderId="5" xfId="0" applyFont="1" applyFill="1" applyBorder="1" applyAlignment="1">
      <alignment horizontal="center"/>
    </xf>
    <xf numFmtId="0" fontId="27" fillId="6" borderId="10" xfId="0" applyFont="1" applyFill="1" applyBorder="1" applyAlignment="1">
      <alignment horizontal="center"/>
    </xf>
    <xf numFmtId="0" fontId="23" fillId="5" borderId="4" xfId="0" applyFont="1" applyFill="1" applyBorder="1" applyAlignment="1">
      <alignment horizontal="center"/>
    </xf>
    <xf numFmtId="0" fontId="23" fillId="5" borderId="5" xfId="0" applyFont="1" applyFill="1" applyBorder="1" applyAlignment="1">
      <alignment horizontal="center"/>
    </xf>
    <xf numFmtId="0" fontId="23" fillId="5" borderId="10" xfId="0" applyFont="1" applyFill="1" applyBorder="1" applyAlignment="1">
      <alignment horizontal="center"/>
    </xf>
    <xf numFmtId="0" fontId="5" fillId="4" borderId="7" xfId="0" applyFont="1" applyFill="1" applyBorder="1" applyAlignment="1">
      <alignment horizontal="center"/>
    </xf>
    <xf numFmtId="0" fontId="5" fillId="4" borderId="11" xfId="0" applyFont="1" applyFill="1" applyBorder="1" applyAlignment="1">
      <alignment horizontal="center"/>
    </xf>
    <xf numFmtId="0" fontId="23" fillId="3" borderId="4" xfId="0" applyFont="1" applyFill="1" applyBorder="1" applyAlignment="1">
      <alignment horizontal="center"/>
    </xf>
    <xf numFmtId="0" fontId="23" fillId="3" borderId="5" xfId="0" applyFont="1" applyFill="1" applyBorder="1" applyAlignment="1">
      <alignment horizontal="center"/>
    </xf>
    <xf numFmtId="0" fontId="23" fillId="3" borderId="10" xfId="0" applyFont="1" applyFill="1" applyBorder="1" applyAlignment="1">
      <alignment horizontal="center"/>
    </xf>
    <xf numFmtId="0" fontId="12" fillId="7" borderId="0" xfId="0" applyFont="1" applyFill="1" applyAlignment="1">
      <alignment horizontal="center"/>
    </xf>
    <xf numFmtId="0" fontId="23" fillId="3" borderId="7" xfId="0" applyFont="1" applyFill="1" applyBorder="1" applyAlignment="1">
      <alignment horizontal="center"/>
    </xf>
    <xf numFmtId="0" fontId="23" fillId="3" borderId="8" xfId="0" applyFont="1" applyFill="1" applyBorder="1" applyAlignment="1">
      <alignment horizontal="center"/>
    </xf>
    <xf numFmtId="0" fontId="23" fillId="3" borderId="11" xfId="0" applyFont="1" applyFill="1" applyBorder="1" applyAlignment="1">
      <alignment horizontal="center"/>
    </xf>
    <xf numFmtId="0" fontId="13" fillId="13" borderId="4" xfId="0" applyFont="1" applyFill="1" applyBorder="1" applyAlignment="1">
      <alignment horizontal="center"/>
    </xf>
    <xf numFmtId="0" fontId="13" fillId="13" borderId="10" xfId="0" applyFont="1" applyFill="1" applyBorder="1" applyAlignment="1">
      <alignment horizontal="center"/>
    </xf>
    <xf numFmtId="0" fontId="27" fillId="4" borderId="8" xfId="0" applyFont="1" applyFill="1" applyBorder="1" applyAlignment="1">
      <alignment horizontal="right"/>
    </xf>
    <xf numFmtId="0" fontId="27" fillId="4" borderId="3" xfId="0" applyFont="1" applyFill="1" applyBorder="1" applyAlignment="1">
      <alignment horizontal="right"/>
    </xf>
    <xf numFmtId="164" fontId="5" fillId="3" borderId="0" xfId="3" applyNumberFormat="1" applyFont="1" applyFill="1" applyBorder="1" applyAlignment="1">
      <alignment horizontal="right"/>
    </xf>
    <xf numFmtId="0" fontId="24" fillId="13" borderId="5" xfId="0" applyFont="1" applyFill="1" applyBorder="1" applyAlignment="1">
      <alignment horizontal="center"/>
    </xf>
    <xf numFmtId="0" fontId="24" fillId="13" borderId="10" xfId="0" applyFont="1" applyFill="1" applyBorder="1" applyAlignment="1">
      <alignment horizontal="center"/>
    </xf>
    <xf numFmtId="164" fontId="5" fillId="3" borderId="0" xfId="3" applyNumberFormat="1" applyFont="1" applyFill="1" applyBorder="1" applyAlignment="1">
      <alignment horizontal="left"/>
    </xf>
    <xf numFmtId="0" fontId="5" fillId="4" borderId="8" xfId="0" applyFont="1" applyFill="1" applyBorder="1" applyAlignment="1">
      <alignment horizontal="right"/>
    </xf>
    <xf numFmtId="0" fontId="5" fillId="4" borderId="3" xfId="0" applyFont="1" applyFill="1" applyBorder="1" applyAlignment="1">
      <alignment horizontal="right"/>
    </xf>
    <xf numFmtId="0" fontId="42" fillId="3" borderId="3" xfId="0" applyFont="1" applyFill="1" applyBorder="1"/>
    <xf numFmtId="0" fontId="40" fillId="3" borderId="0" xfId="5" applyFont="1" applyFill="1" applyBorder="1"/>
    <xf numFmtId="42" fontId="8" fillId="3" borderId="0" xfId="0" applyNumberFormat="1" applyFont="1" applyFill="1" applyBorder="1"/>
    <xf numFmtId="0" fontId="0" fillId="3" borderId="0" xfId="0" applyFill="1" applyBorder="1"/>
    <xf numFmtId="0" fontId="43" fillId="3" borderId="7" xfId="6" applyFont="1" applyFill="1" applyBorder="1"/>
    <xf numFmtId="0" fontId="1" fillId="3" borderId="8" xfId="6" applyFill="1" applyBorder="1"/>
    <xf numFmtId="0" fontId="1" fillId="3" borderId="11" xfId="6" applyFill="1" applyBorder="1"/>
    <xf numFmtId="0" fontId="1" fillId="3" borderId="0" xfId="6" applyFill="1"/>
    <xf numFmtId="0" fontId="44" fillId="3" borderId="12" xfId="6" applyFont="1" applyFill="1" applyBorder="1"/>
    <xf numFmtId="0" fontId="44" fillId="3" borderId="0" xfId="6" applyFont="1" applyFill="1"/>
    <xf numFmtId="0" fontId="1" fillId="3" borderId="9" xfId="6" applyFill="1" applyBorder="1"/>
    <xf numFmtId="0" fontId="45" fillId="3" borderId="12" xfId="6" applyFont="1" applyFill="1" applyBorder="1"/>
    <xf numFmtId="0" fontId="44" fillId="3" borderId="13" xfId="6" applyFont="1" applyFill="1" applyBorder="1"/>
    <xf numFmtId="0" fontId="44" fillId="3" borderId="3" xfId="6" applyFont="1" applyFill="1" applyBorder="1"/>
    <xf numFmtId="0" fontId="1" fillId="3" borderId="3" xfId="6" applyFill="1" applyBorder="1"/>
    <xf numFmtId="0" fontId="1" fillId="3" borderId="14" xfId="6" applyFill="1" applyBorder="1"/>
    <xf numFmtId="0" fontId="46" fillId="3" borderId="0" xfId="6" applyFont="1" applyFill="1"/>
  </cellXfs>
  <cellStyles count="7">
    <cellStyle name="Currency" xfId="1" builtinId="4"/>
    <cellStyle name="Currency 2" xfId="2" xr:uid="{00000000-0005-0000-0000-000001000000}"/>
    <cellStyle name="Hyperlink" xfId="5" builtinId="8"/>
    <cellStyle name="Normal" xfId="0" builtinId="0"/>
    <cellStyle name="Normal 2" xfId="6" xr:uid="{79689901-3F75-714B-A071-4A1733B19B7E}"/>
    <cellStyle name="Percent" xfId="3" builtinId="5"/>
    <cellStyle name="Percent 2" xfId="4" xr:uid="{00000000-0005-0000-0000-000005000000}"/>
  </cellStyles>
  <dxfs count="5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4EACE"/>
      <color rgb="FFB8E7DC"/>
      <color rgb="FFB994EB"/>
      <color rgb="FFA5FFFD"/>
      <color rgb="FFD2FFFD"/>
      <color rgb="FFB8EEF3"/>
      <color rgb="FFCFFEDC"/>
      <color rgb="FFFFDEBE"/>
      <color rgb="FFCAEBD5"/>
      <color rgb="FFFFC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203200</xdr:colOff>
      <xdr:row>12</xdr:row>
      <xdr:rowOff>152400</xdr:rowOff>
    </xdr:to>
    <xdr:pic>
      <xdr:nvPicPr>
        <xdr:cNvPr id="2" name="Picture 1">
          <a:extLst>
            <a:ext uri="{FF2B5EF4-FFF2-40B4-BE49-F238E27FC236}">
              <a16:creationId xmlns:a16="http://schemas.microsoft.com/office/drawing/2014/main" id="{DF04F16C-E74F-6B4F-87C2-A7E44BFB406E}"/>
            </a:ext>
          </a:extLst>
        </xdr:cNvPr>
        <xdr:cNvPicPr>
          <a:picLocks noChangeAspect="1"/>
        </xdr:cNvPicPr>
      </xdr:nvPicPr>
      <xdr:blipFill>
        <a:blip xmlns:r="http://schemas.openxmlformats.org/officeDocument/2006/relationships" r:embed="rId1"/>
        <a:stretch>
          <a:fillRect/>
        </a:stretch>
      </xdr:blipFill>
      <xdr:spPr>
        <a:xfrm>
          <a:off x="0" y="2679700"/>
          <a:ext cx="267970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4</xdr:row>
      <xdr:rowOff>38100</xdr:rowOff>
    </xdr:from>
    <xdr:to>
      <xdr:col>20</xdr:col>
      <xdr:colOff>339922</xdr:colOff>
      <xdr:row>45</xdr:row>
      <xdr:rowOff>38100</xdr:rowOff>
    </xdr:to>
    <xdr:pic>
      <xdr:nvPicPr>
        <xdr:cNvPr id="2" name="Picture 1">
          <a:extLst>
            <a:ext uri="{FF2B5EF4-FFF2-40B4-BE49-F238E27FC236}">
              <a16:creationId xmlns:a16="http://schemas.microsoft.com/office/drawing/2014/main" id="{D6A8E86B-F682-CF7C-B296-C107C0E6068E}"/>
            </a:ext>
          </a:extLst>
        </xdr:cNvPr>
        <xdr:cNvPicPr>
          <a:picLocks noChangeAspect="1"/>
        </xdr:cNvPicPr>
      </xdr:nvPicPr>
      <xdr:blipFill>
        <a:blip xmlns:r="http://schemas.openxmlformats.org/officeDocument/2006/relationships" r:embed="rId1"/>
        <a:stretch>
          <a:fillRect/>
        </a:stretch>
      </xdr:blipFill>
      <xdr:spPr>
        <a:xfrm>
          <a:off x="228600" y="698500"/>
          <a:ext cx="14081322" cy="7607300"/>
        </a:xfrm>
        <a:prstGeom prst="rect">
          <a:avLst/>
        </a:prstGeom>
      </xdr:spPr>
    </xdr:pic>
    <xdr:clientData/>
  </xdr:twoCellAnchor>
  <xdr:twoCellAnchor editAs="oneCell">
    <xdr:from>
      <xdr:col>18</xdr:col>
      <xdr:colOff>342900</xdr:colOff>
      <xdr:row>4</xdr:row>
      <xdr:rowOff>266700</xdr:rowOff>
    </xdr:from>
    <xdr:to>
      <xdr:col>20</xdr:col>
      <xdr:colOff>482600</xdr:colOff>
      <xdr:row>9</xdr:row>
      <xdr:rowOff>112713</xdr:rowOff>
    </xdr:to>
    <xdr:pic>
      <xdr:nvPicPr>
        <xdr:cNvPr id="3" name="Picture 2">
          <a:extLst>
            <a:ext uri="{FF2B5EF4-FFF2-40B4-BE49-F238E27FC236}">
              <a16:creationId xmlns:a16="http://schemas.microsoft.com/office/drawing/2014/main" id="{8F8F00A2-F094-DC48-95FC-D91E3EAE23F0}"/>
            </a:ext>
          </a:extLst>
        </xdr:cNvPr>
        <xdr:cNvPicPr>
          <a:picLocks noChangeAspect="1"/>
        </xdr:cNvPicPr>
      </xdr:nvPicPr>
      <xdr:blipFill>
        <a:blip xmlns:r="http://schemas.openxmlformats.org/officeDocument/2006/relationships" r:embed="rId2"/>
        <a:stretch>
          <a:fillRect/>
        </a:stretch>
      </xdr:blipFill>
      <xdr:spPr>
        <a:xfrm>
          <a:off x="12915900" y="927100"/>
          <a:ext cx="1536700" cy="1204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97366</xdr:colOff>
      <xdr:row>22</xdr:row>
      <xdr:rowOff>4234</xdr:rowOff>
    </xdr:from>
    <xdr:to>
      <xdr:col>18</xdr:col>
      <xdr:colOff>367067</xdr:colOff>
      <xdr:row>52</xdr:row>
      <xdr:rowOff>160867</xdr:rowOff>
    </xdr:to>
    <xdr:pic>
      <xdr:nvPicPr>
        <xdr:cNvPr id="2" name="Picture 1">
          <a:extLst>
            <a:ext uri="{FF2B5EF4-FFF2-40B4-BE49-F238E27FC236}">
              <a16:creationId xmlns:a16="http://schemas.microsoft.com/office/drawing/2014/main" id="{AE577CF1-06DC-52FD-A231-F73FEDBB2B05}"/>
            </a:ext>
          </a:extLst>
        </xdr:cNvPr>
        <xdr:cNvPicPr>
          <a:picLocks noChangeAspect="1"/>
        </xdr:cNvPicPr>
      </xdr:nvPicPr>
      <xdr:blipFill>
        <a:blip xmlns:r="http://schemas.openxmlformats.org/officeDocument/2006/relationships" r:embed="rId1"/>
        <a:stretch>
          <a:fillRect/>
        </a:stretch>
      </xdr:blipFill>
      <xdr:spPr>
        <a:xfrm>
          <a:off x="97366" y="3729567"/>
          <a:ext cx="12842701" cy="5236633"/>
        </a:xfrm>
        <a:prstGeom prst="rect">
          <a:avLst/>
        </a:prstGeom>
      </xdr:spPr>
    </xdr:pic>
    <xdr:clientData/>
  </xdr:twoCellAnchor>
  <xdr:twoCellAnchor editAs="oneCell">
    <xdr:from>
      <xdr:col>3</xdr:col>
      <xdr:colOff>482600</xdr:colOff>
      <xdr:row>4</xdr:row>
      <xdr:rowOff>76200</xdr:rowOff>
    </xdr:from>
    <xdr:to>
      <xdr:col>14</xdr:col>
      <xdr:colOff>571500</xdr:colOff>
      <xdr:row>20</xdr:row>
      <xdr:rowOff>102423</xdr:rowOff>
    </xdr:to>
    <xdr:pic>
      <xdr:nvPicPr>
        <xdr:cNvPr id="3" name="Picture 2">
          <a:extLst>
            <a:ext uri="{FF2B5EF4-FFF2-40B4-BE49-F238E27FC236}">
              <a16:creationId xmlns:a16="http://schemas.microsoft.com/office/drawing/2014/main" id="{C53ACDD7-E961-A268-4CDE-3EF44DBA8AAD}"/>
            </a:ext>
          </a:extLst>
        </xdr:cNvPr>
        <xdr:cNvPicPr>
          <a:picLocks noChangeAspect="1"/>
        </xdr:cNvPicPr>
      </xdr:nvPicPr>
      <xdr:blipFill>
        <a:blip xmlns:r="http://schemas.openxmlformats.org/officeDocument/2006/relationships" r:embed="rId2"/>
        <a:stretch>
          <a:fillRect/>
        </a:stretch>
      </xdr:blipFill>
      <xdr:spPr>
        <a:xfrm>
          <a:off x="2578100" y="736600"/>
          <a:ext cx="7772400" cy="2667823"/>
        </a:xfrm>
        <a:prstGeom prst="rect">
          <a:avLst/>
        </a:prstGeom>
      </xdr:spPr>
    </xdr:pic>
    <xdr:clientData/>
  </xdr:twoCellAnchor>
  <xdr:twoCellAnchor editAs="oneCell">
    <xdr:from>
      <xdr:col>0</xdr:col>
      <xdr:colOff>228598</xdr:colOff>
      <xdr:row>55</xdr:row>
      <xdr:rowOff>101600</xdr:rowOff>
    </xdr:from>
    <xdr:to>
      <xdr:col>17</xdr:col>
      <xdr:colOff>101599</xdr:colOff>
      <xdr:row>105</xdr:row>
      <xdr:rowOff>47944</xdr:rowOff>
    </xdr:to>
    <xdr:pic>
      <xdr:nvPicPr>
        <xdr:cNvPr id="4" name="Picture 3">
          <a:extLst>
            <a:ext uri="{FF2B5EF4-FFF2-40B4-BE49-F238E27FC236}">
              <a16:creationId xmlns:a16="http://schemas.microsoft.com/office/drawing/2014/main" id="{B12CA2A2-BD6C-45C5-32A5-6725E8A79707}"/>
            </a:ext>
          </a:extLst>
        </xdr:cNvPr>
        <xdr:cNvPicPr>
          <a:picLocks noChangeAspect="1"/>
        </xdr:cNvPicPr>
      </xdr:nvPicPr>
      <xdr:blipFill>
        <a:blip xmlns:r="http://schemas.openxmlformats.org/officeDocument/2006/relationships" r:embed="rId3"/>
        <a:stretch>
          <a:fillRect/>
        </a:stretch>
      </xdr:blipFill>
      <xdr:spPr>
        <a:xfrm>
          <a:off x="228598" y="9182100"/>
          <a:ext cx="11747501" cy="8201344"/>
        </a:xfrm>
        <a:prstGeom prst="rect">
          <a:avLst/>
        </a:prstGeom>
      </xdr:spPr>
    </xdr:pic>
    <xdr:clientData/>
  </xdr:twoCellAnchor>
  <xdr:twoCellAnchor editAs="oneCell">
    <xdr:from>
      <xdr:col>0</xdr:col>
      <xdr:colOff>0</xdr:colOff>
      <xdr:row>110</xdr:row>
      <xdr:rowOff>0</xdr:rowOff>
    </xdr:from>
    <xdr:to>
      <xdr:col>18</xdr:col>
      <xdr:colOff>180458</xdr:colOff>
      <xdr:row>131</xdr:row>
      <xdr:rowOff>76200</xdr:rowOff>
    </xdr:to>
    <xdr:pic>
      <xdr:nvPicPr>
        <xdr:cNvPr id="6" name="Picture 5">
          <a:extLst>
            <a:ext uri="{FF2B5EF4-FFF2-40B4-BE49-F238E27FC236}">
              <a16:creationId xmlns:a16="http://schemas.microsoft.com/office/drawing/2014/main" id="{5A6D42B4-756C-1105-D0B9-63403FCFF499}"/>
            </a:ext>
          </a:extLst>
        </xdr:cNvPr>
        <xdr:cNvPicPr>
          <a:picLocks noChangeAspect="1"/>
        </xdr:cNvPicPr>
      </xdr:nvPicPr>
      <xdr:blipFill>
        <a:blip xmlns:r="http://schemas.openxmlformats.org/officeDocument/2006/relationships" r:embed="rId4"/>
        <a:stretch>
          <a:fillRect/>
        </a:stretch>
      </xdr:blipFill>
      <xdr:spPr>
        <a:xfrm>
          <a:off x="0" y="18161000"/>
          <a:ext cx="12753458" cy="3543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254000</xdr:colOff>
      <xdr:row>0</xdr:row>
      <xdr:rowOff>0</xdr:rowOff>
    </xdr:from>
    <xdr:to>
      <xdr:col>13</xdr:col>
      <xdr:colOff>342900</xdr:colOff>
      <xdr:row>18</xdr:row>
      <xdr:rowOff>142251</xdr:rowOff>
    </xdr:to>
    <xdr:pic>
      <xdr:nvPicPr>
        <xdr:cNvPr id="2" name="Picture 1">
          <a:extLst>
            <a:ext uri="{FF2B5EF4-FFF2-40B4-BE49-F238E27FC236}">
              <a16:creationId xmlns:a16="http://schemas.microsoft.com/office/drawing/2014/main" id="{09D41747-2485-4D0B-01D6-5621A1C2C292}"/>
            </a:ext>
          </a:extLst>
        </xdr:cNvPr>
        <xdr:cNvPicPr>
          <a:picLocks noChangeAspect="1"/>
        </xdr:cNvPicPr>
      </xdr:nvPicPr>
      <xdr:blipFill>
        <a:blip xmlns:r="http://schemas.openxmlformats.org/officeDocument/2006/relationships" r:embed="rId1"/>
        <a:stretch>
          <a:fillRect/>
        </a:stretch>
      </xdr:blipFill>
      <xdr:spPr>
        <a:xfrm>
          <a:off x="1651000" y="0"/>
          <a:ext cx="7772400" cy="3114051"/>
        </a:xfrm>
        <a:prstGeom prst="rect">
          <a:avLst/>
        </a:prstGeom>
      </xdr:spPr>
    </xdr:pic>
    <xdr:clientData/>
  </xdr:twoCellAnchor>
  <xdr:twoCellAnchor editAs="oneCell">
    <xdr:from>
      <xdr:col>0</xdr:col>
      <xdr:colOff>317500</xdr:colOff>
      <xdr:row>19</xdr:row>
      <xdr:rowOff>88899</xdr:rowOff>
    </xdr:from>
    <xdr:to>
      <xdr:col>19</xdr:col>
      <xdr:colOff>76200</xdr:colOff>
      <xdr:row>64</xdr:row>
      <xdr:rowOff>36792</xdr:rowOff>
    </xdr:to>
    <xdr:pic>
      <xdr:nvPicPr>
        <xdr:cNvPr id="4" name="Picture 3">
          <a:extLst>
            <a:ext uri="{FF2B5EF4-FFF2-40B4-BE49-F238E27FC236}">
              <a16:creationId xmlns:a16="http://schemas.microsoft.com/office/drawing/2014/main" id="{5B1EB605-E923-6446-1CD5-22F5BEDCD74E}"/>
            </a:ext>
          </a:extLst>
        </xdr:cNvPr>
        <xdr:cNvPicPr>
          <a:picLocks noChangeAspect="1"/>
        </xdr:cNvPicPr>
      </xdr:nvPicPr>
      <xdr:blipFill>
        <a:blip xmlns:r="http://schemas.openxmlformats.org/officeDocument/2006/relationships" r:embed="rId2"/>
        <a:stretch>
          <a:fillRect/>
        </a:stretch>
      </xdr:blipFill>
      <xdr:spPr>
        <a:xfrm>
          <a:off x="317500" y="3225799"/>
          <a:ext cx="13030200" cy="7377393"/>
        </a:xfrm>
        <a:prstGeom prst="rect">
          <a:avLst/>
        </a:prstGeom>
      </xdr:spPr>
    </xdr:pic>
    <xdr:clientData/>
  </xdr:twoCellAnchor>
  <xdr:twoCellAnchor editAs="oneCell">
    <xdr:from>
      <xdr:col>1</xdr:col>
      <xdr:colOff>50800</xdr:colOff>
      <xdr:row>108</xdr:row>
      <xdr:rowOff>0</xdr:rowOff>
    </xdr:from>
    <xdr:to>
      <xdr:col>18</xdr:col>
      <xdr:colOff>38100</xdr:colOff>
      <xdr:row>129</xdr:row>
      <xdr:rowOff>91440</xdr:rowOff>
    </xdr:to>
    <xdr:pic>
      <xdr:nvPicPr>
        <xdr:cNvPr id="6" name="Picture 5">
          <a:extLst>
            <a:ext uri="{FF2B5EF4-FFF2-40B4-BE49-F238E27FC236}">
              <a16:creationId xmlns:a16="http://schemas.microsoft.com/office/drawing/2014/main" id="{F09C5F34-2A5B-2A11-BFFC-27172714680E}"/>
            </a:ext>
          </a:extLst>
        </xdr:cNvPr>
        <xdr:cNvPicPr>
          <a:picLocks noChangeAspect="1"/>
        </xdr:cNvPicPr>
      </xdr:nvPicPr>
      <xdr:blipFill>
        <a:blip xmlns:r="http://schemas.openxmlformats.org/officeDocument/2006/relationships" r:embed="rId3"/>
        <a:stretch>
          <a:fillRect/>
        </a:stretch>
      </xdr:blipFill>
      <xdr:spPr>
        <a:xfrm>
          <a:off x="749300" y="17830800"/>
          <a:ext cx="11861800" cy="3558540"/>
        </a:xfrm>
        <a:prstGeom prst="rect">
          <a:avLst/>
        </a:prstGeom>
      </xdr:spPr>
    </xdr:pic>
    <xdr:clientData/>
  </xdr:twoCellAnchor>
  <xdr:twoCellAnchor editAs="oneCell">
    <xdr:from>
      <xdr:col>0</xdr:col>
      <xdr:colOff>304800</xdr:colOff>
      <xdr:row>68</xdr:row>
      <xdr:rowOff>88900</xdr:rowOff>
    </xdr:from>
    <xdr:to>
      <xdr:col>18</xdr:col>
      <xdr:colOff>88900</xdr:colOff>
      <xdr:row>108</xdr:row>
      <xdr:rowOff>98236</xdr:rowOff>
    </xdr:to>
    <xdr:pic>
      <xdr:nvPicPr>
        <xdr:cNvPr id="3" name="Picture 2">
          <a:extLst>
            <a:ext uri="{FF2B5EF4-FFF2-40B4-BE49-F238E27FC236}">
              <a16:creationId xmlns:a16="http://schemas.microsoft.com/office/drawing/2014/main" id="{2F5AC7A3-DCDF-CC70-D4D7-BCDF6D185CC4}"/>
            </a:ext>
          </a:extLst>
        </xdr:cNvPr>
        <xdr:cNvPicPr>
          <a:picLocks noChangeAspect="1"/>
        </xdr:cNvPicPr>
      </xdr:nvPicPr>
      <xdr:blipFill>
        <a:blip xmlns:r="http://schemas.openxmlformats.org/officeDocument/2006/relationships" r:embed="rId4"/>
        <a:stretch>
          <a:fillRect/>
        </a:stretch>
      </xdr:blipFill>
      <xdr:spPr>
        <a:xfrm>
          <a:off x="304800" y="11315700"/>
          <a:ext cx="12357100" cy="6613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520699</xdr:colOff>
      <xdr:row>1</xdr:row>
      <xdr:rowOff>152400</xdr:rowOff>
    </xdr:from>
    <xdr:to>
      <xdr:col>15</xdr:col>
      <xdr:colOff>609599</xdr:colOff>
      <xdr:row>18</xdr:row>
      <xdr:rowOff>68580</xdr:rowOff>
    </xdr:to>
    <xdr:pic>
      <xdr:nvPicPr>
        <xdr:cNvPr id="3" name="Picture 2">
          <a:extLst>
            <a:ext uri="{FF2B5EF4-FFF2-40B4-BE49-F238E27FC236}">
              <a16:creationId xmlns:a16="http://schemas.microsoft.com/office/drawing/2014/main" id="{3CD62ECD-5A32-F52C-EAF2-957B129AEC3F}"/>
            </a:ext>
          </a:extLst>
        </xdr:cNvPr>
        <xdr:cNvPicPr>
          <a:picLocks noChangeAspect="1"/>
        </xdr:cNvPicPr>
      </xdr:nvPicPr>
      <xdr:blipFill>
        <a:blip xmlns:r="http://schemas.openxmlformats.org/officeDocument/2006/relationships" r:embed="rId1"/>
        <a:stretch>
          <a:fillRect/>
        </a:stretch>
      </xdr:blipFill>
      <xdr:spPr>
        <a:xfrm>
          <a:off x="3314699" y="317500"/>
          <a:ext cx="7772400" cy="2722880"/>
        </a:xfrm>
        <a:prstGeom prst="rect">
          <a:avLst/>
        </a:prstGeom>
      </xdr:spPr>
    </xdr:pic>
    <xdr:clientData/>
  </xdr:twoCellAnchor>
  <xdr:twoCellAnchor editAs="oneCell">
    <xdr:from>
      <xdr:col>1</xdr:col>
      <xdr:colOff>266700</xdr:colOff>
      <xdr:row>19</xdr:row>
      <xdr:rowOff>101600</xdr:rowOff>
    </xdr:from>
    <xdr:to>
      <xdr:col>20</xdr:col>
      <xdr:colOff>571500</xdr:colOff>
      <xdr:row>63</xdr:row>
      <xdr:rowOff>134622</xdr:rowOff>
    </xdr:to>
    <xdr:pic>
      <xdr:nvPicPr>
        <xdr:cNvPr id="6" name="Picture 5">
          <a:extLst>
            <a:ext uri="{FF2B5EF4-FFF2-40B4-BE49-F238E27FC236}">
              <a16:creationId xmlns:a16="http://schemas.microsoft.com/office/drawing/2014/main" id="{553A0EDE-614A-E15B-8984-C9A5F54D6CF6}"/>
            </a:ext>
          </a:extLst>
        </xdr:cNvPr>
        <xdr:cNvPicPr>
          <a:picLocks noChangeAspect="1"/>
        </xdr:cNvPicPr>
      </xdr:nvPicPr>
      <xdr:blipFill>
        <a:blip xmlns:r="http://schemas.openxmlformats.org/officeDocument/2006/relationships" r:embed="rId2"/>
        <a:stretch>
          <a:fillRect/>
        </a:stretch>
      </xdr:blipFill>
      <xdr:spPr>
        <a:xfrm>
          <a:off x="965200" y="3238500"/>
          <a:ext cx="13576300" cy="7297422"/>
        </a:xfrm>
        <a:prstGeom prst="rect">
          <a:avLst/>
        </a:prstGeom>
      </xdr:spPr>
    </xdr:pic>
    <xdr:clientData/>
  </xdr:twoCellAnchor>
  <xdr:twoCellAnchor editAs="oneCell">
    <xdr:from>
      <xdr:col>0</xdr:col>
      <xdr:colOff>635000</xdr:colOff>
      <xdr:row>70</xdr:row>
      <xdr:rowOff>71967</xdr:rowOff>
    </xdr:from>
    <xdr:to>
      <xdr:col>20</xdr:col>
      <xdr:colOff>76200</xdr:colOff>
      <xdr:row>116</xdr:row>
      <xdr:rowOff>152448</xdr:rowOff>
    </xdr:to>
    <xdr:pic>
      <xdr:nvPicPr>
        <xdr:cNvPr id="7" name="Picture 6">
          <a:extLst>
            <a:ext uri="{FF2B5EF4-FFF2-40B4-BE49-F238E27FC236}">
              <a16:creationId xmlns:a16="http://schemas.microsoft.com/office/drawing/2014/main" id="{5FE5A943-51FD-8AA3-D97D-64C544477F7F}"/>
            </a:ext>
          </a:extLst>
        </xdr:cNvPr>
        <xdr:cNvPicPr>
          <a:picLocks noChangeAspect="1"/>
        </xdr:cNvPicPr>
      </xdr:nvPicPr>
      <xdr:blipFill>
        <a:blip xmlns:r="http://schemas.openxmlformats.org/officeDocument/2006/relationships" r:embed="rId3"/>
        <a:stretch>
          <a:fillRect/>
        </a:stretch>
      </xdr:blipFill>
      <xdr:spPr>
        <a:xfrm>
          <a:off x="635000" y="11925300"/>
          <a:ext cx="13411200" cy="78698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651933</xdr:colOff>
      <xdr:row>20</xdr:row>
      <xdr:rowOff>76201</xdr:rowOff>
    </xdr:from>
    <xdr:to>
      <xdr:col>19</xdr:col>
      <xdr:colOff>59372</xdr:colOff>
      <xdr:row>63</xdr:row>
      <xdr:rowOff>88901</xdr:rowOff>
    </xdr:to>
    <xdr:pic>
      <xdr:nvPicPr>
        <xdr:cNvPr id="2" name="Picture 1">
          <a:extLst>
            <a:ext uri="{FF2B5EF4-FFF2-40B4-BE49-F238E27FC236}">
              <a16:creationId xmlns:a16="http://schemas.microsoft.com/office/drawing/2014/main" id="{8BE7E194-D3DE-4D40-AA0E-587B5133A146}"/>
            </a:ext>
          </a:extLst>
        </xdr:cNvPr>
        <xdr:cNvPicPr>
          <a:picLocks noChangeAspect="1"/>
        </xdr:cNvPicPr>
      </xdr:nvPicPr>
      <xdr:blipFill>
        <a:blip xmlns:r="http://schemas.openxmlformats.org/officeDocument/2006/relationships" r:embed="rId1"/>
        <a:stretch>
          <a:fillRect/>
        </a:stretch>
      </xdr:blipFill>
      <xdr:spPr>
        <a:xfrm>
          <a:off x="651933" y="3462868"/>
          <a:ext cx="12678939" cy="7294033"/>
        </a:xfrm>
        <a:prstGeom prst="rect">
          <a:avLst/>
        </a:prstGeom>
      </xdr:spPr>
    </xdr:pic>
    <xdr:clientData/>
  </xdr:twoCellAnchor>
  <xdr:twoCellAnchor editAs="oneCell">
    <xdr:from>
      <xdr:col>4</xdr:col>
      <xdr:colOff>12700</xdr:colOff>
      <xdr:row>2</xdr:row>
      <xdr:rowOff>50800</xdr:rowOff>
    </xdr:from>
    <xdr:to>
      <xdr:col>15</xdr:col>
      <xdr:colOff>101600</xdr:colOff>
      <xdr:row>18</xdr:row>
      <xdr:rowOff>82810</xdr:rowOff>
    </xdr:to>
    <xdr:pic>
      <xdr:nvPicPr>
        <xdr:cNvPr id="3" name="Picture 2">
          <a:extLst>
            <a:ext uri="{FF2B5EF4-FFF2-40B4-BE49-F238E27FC236}">
              <a16:creationId xmlns:a16="http://schemas.microsoft.com/office/drawing/2014/main" id="{34309F58-79D5-8043-8345-B55CCCCD47FB}"/>
            </a:ext>
          </a:extLst>
        </xdr:cNvPr>
        <xdr:cNvPicPr>
          <a:picLocks noChangeAspect="1"/>
        </xdr:cNvPicPr>
      </xdr:nvPicPr>
      <xdr:blipFill>
        <a:blip xmlns:r="http://schemas.openxmlformats.org/officeDocument/2006/relationships" r:embed="rId2"/>
        <a:stretch>
          <a:fillRect/>
        </a:stretch>
      </xdr:blipFill>
      <xdr:spPr>
        <a:xfrm>
          <a:off x="2806700" y="381000"/>
          <a:ext cx="7772400" cy="2673610"/>
        </a:xfrm>
        <a:prstGeom prst="rect">
          <a:avLst/>
        </a:prstGeom>
      </xdr:spPr>
    </xdr:pic>
    <xdr:clientData/>
  </xdr:twoCellAnchor>
  <xdr:twoCellAnchor editAs="oneCell">
    <xdr:from>
      <xdr:col>0</xdr:col>
      <xdr:colOff>431800</xdr:colOff>
      <xdr:row>65</xdr:row>
      <xdr:rowOff>127000</xdr:rowOff>
    </xdr:from>
    <xdr:to>
      <xdr:col>18</xdr:col>
      <xdr:colOff>508000</xdr:colOff>
      <xdr:row>107</xdr:row>
      <xdr:rowOff>14420</xdr:rowOff>
    </xdr:to>
    <xdr:pic>
      <xdr:nvPicPr>
        <xdr:cNvPr id="4" name="Picture 3">
          <a:extLst>
            <a:ext uri="{FF2B5EF4-FFF2-40B4-BE49-F238E27FC236}">
              <a16:creationId xmlns:a16="http://schemas.microsoft.com/office/drawing/2014/main" id="{8C8CCCD8-D88D-D157-9B76-D8F50CD98113}"/>
            </a:ext>
          </a:extLst>
        </xdr:cNvPr>
        <xdr:cNvPicPr>
          <a:picLocks noChangeAspect="1"/>
        </xdr:cNvPicPr>
      </xdr:nvPicPr>
      <xdr:blipFill>
        <a:blip xmlns:r="http://schemas.openxmlformats.org/officeDocument/2006/relationships" r:embed="rId3"/>
        <a:stretch>
          <a:fillRect/>
        </a:stretch>
      </xdr:blipFill>
      <xdr:spPr>
        <a:xfrm>
          <a:off x="431800" y="10858500"/>
          <a:ext cx="12649200" cy="68216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317499</xdr:colOff>
      <xdr:row>1</xdr:row>
      <xdr:rowOff>152400</xdr:rowOff>
    </xdr:from>
    <xdr:to>
      <xdr:col>15</xdr:col>
      <xdr:colOff>134340</xdr:colOff>
      <xdr:row>20</xdr:row>
      <xdr:rowOff>88900</xdr:rowOff>
    </xdr:to>
    <xdr:pic>
      <xdr:nvPicPr>
        <xdr:cNvPr id="3" name="Picture 2">
          <a:extLst>
            <a:ext uri="{FF2B5EF4-FFF2-40B4-BE49-F238E27FC236}">
              <a16:creationId xmlns:a16="http://schemas.microsoft.com/office/drawing/2014/main" id="{D20FC1B9-73D1-C503-9A5F-6C3FF8115B04}"/>
            </a:ext>
          </a:extLst>
        </xdr:cNvPr>
        <xdr:cNvPicPr>
          <a:picLocks noChangeAspect="1"/>
        </xdr:cNvPicPr>
      </xdr:nvPicPr>
      <xdr:blipFill>
        <a:blip xmlns:r="http://schemas.openxmlformats.org/officeDocument/2006/relationships" r:embed="rId1"/>
        <a:stretch>
          <a:fillRect/>
        </a:stretch>
      </xdr:blipFill>
      <xdr:spPr>
        <a:xfrm>
          <a:off x="1015999" y="317500"/>
          <a:ext cx="9595841" cy="3073400"/>
        </a:xfrm>
        <a:prstGeom prst="rect">
          <a:avLst/>
        </a:prstGeom>
      </xdr:spPr>
    </xdr:pic>
    <xdr:clientData/>
  </xdr:twoCellAnchor>
  <xdr:twoCellAnchor editAs="oneCell">
    <xdr:from>
      <xdr:col>0</xdr:col>
      <xdr:colOff>419100</xdr:colOff>
      <xdr:row>22</xdr:row>
      <xdr:rowOff>63500</xdr:rowOff>
    </xdr:from>
    <xdr:to>
      <xdr:col>18</xdr:col>
      <xdr:colOff>63500</xdr:colOff>
      <xdr:row>61</xdr:row>
      <xdr:rowOff>75572</xdr:rowOff>
    </xdr:to>
    <xdr:pic>
      <xdr:nvPicPr>
        <xdr:cNvPr id="4" name="Picture 3">
          <a:extLst>
            <a:ext uri="{FF2B5EF4-FFF2-40B4-BE49-F238E27FC236}">
              <a16:creationId xmlns:a16="http://schemas.microsoft.com/office/drawing/2014/main" id="{4CA73B80-8E78-3EE2-F950-DBEB6D6D0A99}"/>
            </a:ext>
          </a:extLst>
        </xdr:cNvPr>
        <xdr:cNvPicPr>
          <a:picLocks noChangeAspect="1"/>
        </xdr:cNvPicPr>
      </xdr:nvPicPr>
      <xdr:blipFill>
        <a:blip xmlns:r="http://schemas.openxmlformats.org/officeDocument/2006/relationships" r:embed="rId2"/>
        <a:stretch>
          <a:fillRect/>
        </a:stretch>
      </xdr:blipFill>
      <xdr:spPr>
        <a:xfrm>
          <a:off x="419100" y="3695700"/>
          <a:ext cx="12217400" cy="64509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9C86-721C-EE41-9F0E-3C1D3E45E734}">
  <sheetPr>
    <tabColor rgb="FFB1FEEB"/>
  </sheetPr>
  <dimension ref="A1:AA9"/>
  <sheetViews>
    <sheetView tabSelected="1" workbookViewId="0">
      <selection activeCell="N17" sqref="N17"/>
    </sheetView>
  </sheetViews>
  <sheetFormatPr baseColWidth="10" defaultRowHeight="16" x14ac:dyDescent="0.2"/>
  <cols>
    <col min="1" max="16384" width="11" style="366"/>
  </cols>
  <sheetData>
    <row r="1" spans="1:27" ht="29" x14ac:dyDescent="0.35">
      <c r="A1" s="363" t="s">
        <v>265</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5"/>
    </row>
    <row r="2" spans="1:27" ht="24" x14ac:dyDescent="0.3">
      <c r="A2" s="367" t="s">
        <v>278</v>
      </c>
      <c r="B2" s="368"/>
      <c r="C2" s="368"/>
      <c r="D2" s="368"/>
      <c r="E2" s="368"/>
      <c r="F2" s="368"/>
      <c r="G2" s="368"/>
      <c r="H2" s="368"/>
      <c r="I2" s="368"/>
      <c r="J2" s="368"/>
      <c r="K2" s="368"/>
      <c r="L2" s="368"/>
      <c r="M2" s="368"/>
      <c r="N2" s="368"/>
      <c r="O2" s="368"/>
      <c r="P2" s="368"/>
      <c r="Q2" s="368"/>
      <c r="R2" s="368"/>
      <c r="S2" s="368"/>
      <c r="T2" s="368"/>
      <c r="U2" s="368"/>
      <c r="V2" s="368"/>
      <c r="AA2" s="369"/>
    </row>
    <row r="3" spans="1:27" ht="24" x14ac:dyDescent="0.3">
      <c r="A3" s="367" t="s">
        <v>272</v>
      </c>
      <c r="B3" s="368"/>
      <c r="C3" s="368"/>
      <c r="D3" s="368"/>
      <c r="E3" s="368"/>
      <c r="F3" s="368"/>
      <c r="G3" s="368"/>
      <c r="H3" s="368"/>
      <c r="I3" s="368"/>
      <c r="J3" s="368"/>
      <c r="K3" s="368"/>
      <c r="L3" s="368"/>
      <c r="M3" s="368"/>
      <c r="N3" s="368"/>
      <c r="O3" s="368"/>
      <c r="P3" s="368"/>
      <c r="Q3" s="368"/>
      <c r="R3" s="368"/>
      <c r="S3" s="368"/>
      <c r="T3" s="368"/>
      <c r="U3" s="368"/>
      <c r="V3" s="368"/>
      <c r="AA3" s="369"/>
    </row>
    <row r="4" spans="1:27" ht="24" x14ac:dyDescent="0.3">
      <c r="A4" s="370" t="s">
        <v>273</v>
      </c>
      <c r="B4" s="368"/>
      <c r="C4" s="368"/>
      <c r="D4" s="368"/>
      <c r="E4" s="368"/>
      <c r="F4" s="368"/>
      <c r="G4" s="368"/>
      <c r="H4" s="368"/>
      <c r="I4" s="368"/>
      <c r="J4" s="368"/>
      <c r="K4" s="368"/>
      <c r="L4" s="368"/>
      <c r="M4" s="368"/>
      <c r="N4" s="368"/>
      <c r="O4" s="368"/>
      <c r="P4" s="368"/>
      <c r="Q4" s="368"/>
      <c r="R4" s="368"/>
      <c r="S4" s="368"/>
      <c r="T4" s="368"/>
      <c r="U4" s="368"/>
      <c r="V4" s="368"/>
      <c r="AA4" s="369"/>
    </row>
    <row r="5" spans="1:27" ht="24" x14ac:dyDescent="0.3">
      <c r="A5" s="367" t="s">
        <v>274</v>
      </c>
      <c r="B5" s="368"/>
      <c r="C5" s="368"/>
      <c r="D5" s="368"/>
      <c r="E5" s="368"/>
      <c r="F5" s="368"/>
      <c r="G5" s="368"/>
      <c r="H5" s="368"/>
      <c r="I5" s="368"/>
      <c r="J5" s="368"/>
      <c r="K5" s="368"/>
      <c r="L5" s="368"/>
      <c r="M5" s="368"/>
      <c r="N5" s="368"/>
      <c r="O5" s="368"/>
      <c r="P5" s="368"/>
      <c r="Q5" s="368"/>
      <c r="R5" s="368"/>
      <c r="S5" s="368"/>
      <c r="T5" s="368"/>
      <c r="U5" s="368"/>
      <c r="V5" s="368"/>
      <c r="AA5" s="369"/>
    </row>
    <row r="6" spans="1:27" ht="24" x14ac:dyDescent="0.3">
      <c r="A6" s="367" t="s">
        <v>275</v>
      </c>
      <c r="B6" s="368"/>
      <c r="C6" s="368"/>
      <c r="D6" s="368"/>
      <c r="E6" s="368"/>
      <c r="F6" s="368"/>
      <c r="G6" s="368"/>
      <c r="H6" s="368"/>
      <c r="I6" s="368"/>
      <c r="J6" s="368"/>
      <c r="K6" s="368"/>
      <c r="L6" s="368"/>
      <c r="M6" s="368"/>
      <c r="N6" s="368"/>
      <c r="O6" s="368"/>
      <c r="P6" s="368"/>
      <c r="Q6" s="368"/>
      <c r="R6" s="368"/>
      <c r="S6" s="368"/>
      <c r="T6" s="368"/>
      <c r="U6" s="368"/>
      <c r="V6" s="368"/>
      <c r="AA6" s="369"/>
    </row>
    <row r="7" spans="1:27" ht="24" x14ac:dyDescent="0.3">
      <c r="A7" s="371" t="s">
        <v>276</v>
      </c>
      <c r="B7" s="372"/>
      <c r="C7" s="372"/>
      <c r="D7" s="372"/>
      <c r="E7" s="372"/>
      <c r="F7" s="372"/>
      <c r="G7" s="372"/>
      <c r="H7" s="372"/>
      <c r="I7" s="372"/>
      <c r="J7" s="372"/>
      <c r="K7" s="372"/>
      <c r="L7" s="372"/>
      <c r="M7" s="372"/>
      <c r="N7" s="372"/>
      <c r="O7" s="372"/>
      <c r="P7" s="372"/>
      <c r="Q7" s="372"/>
      <c r="R7" s="372"/>
      <c r="S7" s="372"/>
      <c r="T7" s="372"/>
      <c r="U7" s="372"/>
      <c r="V7" s="372"/>
      <c r="W7" s="373"/>
      <c r="X7" s="373"/>
      <c r="Y7" s="373"/>
      <c r="Z7" s="373"/>
      <c r="AA7" s="374"/>
    </row>
    <row r="9" spans="1:27" ht="21" x14ac:dyDescent="0.25">
      <c r="A9" s="375" t="s">
        <v>277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25"/>
  <sheetViews>
    <sheetView zoomScale="78" zoomScaleNormal="80" workbookViewId="0">
      <selection activeCell="H8" sqref="H8"/>
    </sheetView>
  </sheetViews>
  <sheetFormatPr baseColWidth="10" defaultColWidth="28.59765625" defaultRowHeight="13" x14ac:dyDescent="0.15"/>
  <cols>
    <col min="1" max="3" width="28.59765625" style="7"/>
    <col min="4" max="4" width="20.19921875" style="7" customWidth="1"/>
    <col min="5" max="5" width="19.59765625" style="7" customWidth="1"/>
    <col min="6" max="6" width="24" style="7" customWidth="1"/>
    <col min="7" max="7" width="19" style="7" customWidth="1"/>
    <col min="8" max="8" width="24.3984375" style="7" customWidth="1"/>
    <col min="9" max="9" width="2.3984375" style="7" customWidth="1"/>
    <col min="10" max="10" width="36.19921875" style="7" bestFit="1" customWidth="1"/>
    <col min="11" max="12" width="18.19921875" style="7" customWidth="1"/>
    <col min="13" max="13" width="17.796875" style="7" customWidth="1"/>
    <col min="14" max="14" width="17.59765625" style="7" customWidth="1"/>
    <col min="15" max="15" width="20.59765625" style="7" customWidth="1"/>
    <col min="16" max="16384" width="28.59765625" style="7"/>
  </cols>
  <sheetData>
    <row r="1" spans="1:16" ht="26" x14ac:dyDescent="0.3">
      <c r="A1" s="312" t="s">
        <v>60</v>
      </c>
      <c r="B1" s="312"/>
      <c r="C1" s="312"/>
      <c r="D1" s="312"/>
      <c r="E1" s="312"/>
      <c r="F1" s="312"/>
      <c r="G1" s="312"/>
      <c r="H1" s="312"/>
      <c r="I1" s="312"/>
      <c r="J1" s="312"/>
      <c r="K1" s="312"/>
      <c r="L1" s="312"/>
      <c r="M1" s="312"/>
      <c r="N1" s="312"/>
      <c r="O1" s="312"/>
      <c r="P1" s="188"/>
    </row>
    <row r="3" spans="1:16" ht="24" customHeight="1" x14ac:dyDescent="0.3">
      <c r="A3" s="345" t="s">
        <v>199</v>
      </c>
      <c r="B3" s="345"/>
      <c r="C3" s="345"/>
      <c r="D3" s="345"/>
      <c r="E3" s="345"/>
      <c r="F3" s="345"/>
      <c r="G3" s="345"/>
      <c r="H3" s="345"/>
      <c r="I3" s="345"/>
      <c r="J3" s="345"/>
      <c r="K3" s="345"/>
      <c r="L3" s="345"/>
      <c r="M3" s="345"/>
      <c r="N3" s="345"/>
      <c r="O3" s="345"/>
      <c r="P3" s="188"/>
    </row>
    <row r="4" spans="1:16" ht="26" x14ac:dyDescent="0.3">
      <c r="A4" s="50" t="s">
        <v>122</v>
      </c>
      <c r="B4" s="42"/>
      <c r="C4" s="42"/>
      <c r="D4" s="42"/>
      <c r="E4" s="42"/>
      <c r="F4" s="42"/>
      <c r="G4" s="42"/>
      <c r="H4" s="42"/>
      <c r="I4" s="42"/>
      <c r="J4" s="42"/>
      <c r="K4" s="42"/>
      <c r="L4" s="42"/>
      <c r="M4" s="42"/>
      <c r="N4" s="42"/>
      <c r="O4" s="42"/>
    </row>
    <row r="5" spans="1:16" ht="26" x14ac:dyDescent="0.3">
      <c r="A5" s="2"/>
      <c r="B5" s="42" t="s">
        <v>70</v>
      </c>
      <c r="C5" s="43" t="s">
        <v>214</v>
      </c>
      <c r="D5" s="42"/>
      <c r="E5" s="42"/>
      <c r="F5" s="42"/>
      <c r="G5" s="42"/>
      <c r="H5" s="42"/>
      <c r="I5" s="42"/>
      <c r="J5" s="42"/>
      <c r="K5" s="42"/>
      <c r="L5" s="42"/>
      <c r="M5" s="42"/>
      <c r="N5" s="42"/>
      <c r="O5" s="42"/>
    </row>
    <row r="6" spans="1:16" ht="26" x14ac:dyDescent="0.3">
      <c r="A6" s="42"/>
      <c r="B6" s="2"/>
      <c r="C6" s="43" t="s">
        <v>215</v>
      </c>
      <c r="D6" s="42"/>
      <c r="E6" s="42"/>
      <c r="F6" s="42"/>
      <c r="G6" s="42"/>
      <c r="H6" s="42"/>
      <c r="I6" s="42"/>
      <c r="J6" s="42"/>
      <c r="K6" s="42"/>
      <c r="L6" s="42"/>
      <c r="M6" s="42"/>
      <c r="N6" s="42"/>
      <c r="O6" s="42"/>
    </row>
    <row r="7" spans="1:16" ht="21" x14ac:dyDescent="0.25">
      <c r="A7" s="1"/>
      <c r="B7" s="1"/>
      <c r="C7" s="1"/>
      <c r="D7" s="1"/>
      <c r="E7" s="1"/>
      <c r="F7" s="1"/>
      <c r="G7" s="1"/>
      <c r="H7" s="1"/>
      <c r="I7" s="1"/>
      <c r="J7" s="2"/>
      <c r="K7" s="2"/>
      <c r="L7" s="2"/>
      <c r="M7" s="2"/>
      <c r="N7" s="2"/>
      <c r="O7" s="2"/>
    </row>
    <row r="8" spans="1:16" ht="45" thickBot="1" x14ac:dyDescent="0.3">
      <c r="A8" s="3" t="s">
        <v>51</v>
      </c>
      <c r="B8" s="124">
        <f>'Application Details'!B25</f>
        <v>0</v>
      </c>
      <c r="C8" s="2"/>
      <c r="D8" s="29" t="s">
        <v>48</v>
      </c>
      <c r="E8" s="201">
        <f>'Application Details'!B27</f>
        <v>0</v>
      </c>
      <c r="F8" s="1"/>
      <c r="G8" s="29" t="s">
        <v>49</v>
      </c>
      <c r="H8" s="201">
        <f>'Application Details'!B28</f>
        <v>0</v>
      </c>
      <c r="I8" s="1"/>
      <c r="J8" s="1" t="s">
        <v>50</v>
      </c>
      <c r="K8" s="201">
        <f>'Application Details'!B23</f>
        <v>0</v>
      </c>
      <c r="L8" s="2"/>
      <c r="M8" s="2"/>
      <c r="N8" s="2"/>
      <c r="O8" s="2"/>
    </row>
    <row r="9" spans="1:16" ht="21" x14ac:dyDescent="0.25">
      <c r="A9" s="3"/>
      <c r="B9" s="26"/>
      <c r="C9" s="2"/>
      <c r="D9" s="3"/>
      <c r="E9" s="27"/>
      <c r="F9" s="1"/>
      <c r="G9" s="3"/>
      <c r="H9" s="27"/>
      <c r="I9" s="1"/>
      <c r="J9" s="1"/>
      <c r="K9" s="28"/>
      <c r="L9" s="2"/>
      <c r="M9" s="2"/>
      <c r="N9" s="2"/>
      <c r="O9" s="2"/>
    </row>
    <row r="10" spans="1:16" ht="23" x14ac:dyDescent="0.25">
      <c r="A10" s="337" t="s">
        <v>152</v>
      </c>
      <c r="B10" s="338"/>
      <c r="C10" s="338"/>
      <c r="D10" s="338"/>
      <c r="E10" s="338" t="str">
        <f>Summary!E12</f>
        <v>12/01/28 - 11/30/29</v>
      </c>
      <c r="F10" s="338"/>
      <c r="G10" s="338"/>
      <c r="H10" s="339"/>
    </row>
    <row r="11" spans="1:16" ht="23" x14ac:dyDescent="0.25">
      <c r="A11" s="342" t="s">
        <v>148</v>
      </c>
      <c r="B11" s="343"/>
      <c r="C11" s="343"/>
      <c r="D11" s="343"/>
      <c r="E11" s="343"/>
      <c r="F11" s="343"/>
      <c r="G11" s="343"/>
      <c r="H11" s="344"/>
    </row>
    <row r="12" spans="1:16" ht="21" x14ac:dyDescent="0.25">
      <c r="A12" s="73" t="s">
        <v>54</v>
      </c>
      <c r="B12" s="74" t="s">
        <v>4</v>
      </c>
      <c r="C12" s="74" t="s">
        <v>0</v>
      </c>
      <c r="D12" s="74" t="s">
        <v>1</v>
      </c>
      <c r="E12" s="74" t="s">
        <v>64</v>
      </c>
      <c r="F12" s="128" t="s">
        <v>56</v>
      </c>
      <c r="G12" s="128" t="s">
        <v>2</v>
      </c>
      <c r="H12" s="227" t="s">
        <v>32</v>
      </c>
    </row>
    <row r="13" spans="1:16" ht="19" x14ac:dyDescent="0.25">
      <c r="A13" s="90">
        <f>IF(ISBLANK(Personnel!A14),"",Personnel!A14)</f>
        <v>0</v>
      </c>
      <c r="B13" s="90" t="str">
        <f>IF(ISBLANK(Personnel!B14),"",Personnel!B14)</f>
        <v>PD/PI</v>
      </c>
      <c r="C13" s="208">
        <f>IF(ISBLANK(Personnel!G14),"",Personnel!G14)</f>
        <v>0</v>
      </c>
      <c r="D13" s="224"/>
      <c r="E13" s="212" t="str">
        <f>IF(ISBLANK(D13),"",D13*12)</f>
        <v/>
      </c>
      <c r="F13" s="87">
        <f>ROUND(C13*D13,0)</f>
        <v>0</v>
      </c>
      <c r="G13" s="87">
        <f>ROUND((F13*$E$8),0)</f>
        <v>0</v>
      </c>
      <c r="H13" s="88">
        <f>F13+G13</f>
        <v>0</v>
      </c>
    </row>
    <row r="14" spans="1:16" ht="19" x14ac:dyDescent="0.25">
      <c r="A14" s="90" t="str">
        <f>IF(ISBLANK(Personnel!A15),"",Personnel!A15)</f>
        <v/>
      </c>
      <c r="B14" s="90" t="str">
        <f>IF(ISBLANK(Personnel!B15),"",Personnel!B15)</f>
        <v/>
      </c>
      <c r="C14" s="208">
        <f>IF(ISBLANK(Personnel!G15),"",Personnel!G15)</f>
        <v>0</v>
      </c>
      <c r="D14" s="225"/>
      <c r="E14" s="213" t="str">
        <f t="shared" ref="E14:E21" si="0">IF(ISBLANK(D14),"",D14*12)</f>
        <v/>
      </c>
      <c r="F14" s="87">
        <f t="shared" ref="F14:F21" si="1">ROUND(C14*D14,0)</f>
        <v>0</v>
      </c>
      <c r="G14" s="87">
        <f>ROUND((F14*$E$8),0)</f>
        <v>0</v>
      </c>
      <c r="H14" s="78">
        <f t="shared" ref="H14:H21" si="2">F14+G14</f>
        <v>0</v>
      </c>
    </row>
    <row r="15" spans="1:16" ht="19" x14ac:dyDescent="0.25">
      <c r="A15" s="90" t="str">
        <f>IF(ISBLANK(Personnel!A16),"",Personnel!A16)</f>
        <v/>
      </c>
      <c r="B15" s="90" t="str">
        <f>IF(ISBLANK(Personnel!B16),"",Personnel!B16)</f>
        <v/>
      </c>
      <c r="C15" s="208">
        <f>IF(ISBLANK(Personnel!G16),"",Personnel!G16)</f>
        <v>0</v>
      </c>
      <c r="D15" s="225"/>
      <c r="E15" s="213" t="str">
        <f t="shared" si="0"/>
        <v/>
      </c>
      <c r="F15" s="87">
        <f t="shared" si="1"/>
        <v>0</v>
      </c>
      <c r="G15" s="87">
        <f t="shared" ref="G15:G21" si="3">ROUND((F15*$E$8),0)</f>
        <v>0</v>
      </c>
      <c r="H15" s="78">
        <f t="shared" si="2"/>
        <v>0</v>
      </c>
    </row>
    <row r="16" spans="1:16" ht="19" x14ac:dyDescent="0.25">
      <c r="A16" s="90" t="str">
        <f>IF(ISBLANK(Personnel!A17),"",Personnel!A17)</f>
        <v/>
      </c>
      <c r="B16" s="90" t="str">
        <f>IF(ISBLANK(Personnel!B17),"",Personnel!B17)</f>
        <v/>
      </c>
      <c r="C16" s="208">
        <f>IF(ISBLANK(Personnel!G17),"",Personnel!G17)</f>
        <v>0</v>
      </c>
      <c r="D16" s="225"/>
      <c r="E16" s="213" t="str">
        <f t="shared" si="0"/>
        <v/>
      </c>
      <c r="F16" s="87">
        <f t="shared" si="1"/>
        <v>0</v>
      </c>
      <c r="G16" s="87">
        <f t="shared" si="3"/>
        <v>0</v>
      </c>
      <c r="H16" s="78">
        <f t="shared" si="2"/>
        <v>0</v>
      </c>
      <c r="J16" s="180" t="s">
        <v>249</v>
      </c>
    </row>
    <row r="17" spans="1:15" ht="19" x14ac:dyDescent="0.25">
      <c r="A17" s="90" t="str">
        <f>IF(ISBLANK(Personnel!A18),"",Personnel!A18)</f>
        <v/>
      </c>
      <c r="B17" s="90" t="str">
        <f>IF(ISBLANK(Personnel!B18),"",Personnel!B18)</f>
        <v/>
      </c>
      <c r="C17" s="208">
        <f>IF(ISBLANK(Personnel!G18),"",Personnel!G18)</f>
        <v>0</v>
      </c>
      <c r="D17" s="225"/>
      <c r="E17" s="213" t="str">
        <f t="shared" si="0"/>
        <v/>
      </c>
      <c r="F17" s="87">
        <f t="shared" si="1"/>
        <v>0</v>
      </c>
      <c r="G17" s="87">
        <f t="shared" si="3"/>
        <v>0</v>
      </c>
      <c r="H17" s="78">
        <f t="shared" si="2"/>
        <v>0</v>
      </c>
    </row>
    <row r="18" spans="1:15" ht="19" x14ac:dyDescent="0.25">
      <c r="A18" s="90" t="str">
        <f>IF(ISBLANK(Personnel!A19),"",Personnel!A19)</f>
        <v/>
      </c>
      <c r="B18" s="90" t="str">
        <f>IF(ISBLANK(Personnel!B19),"",Personnel!B19)</f>
        <v/>
      </c>
      <c r="C18" s="208">
        <f>IF(ISBLANK(Personnel!G19),"",Personnel!G19)</f>
        <v>0</v>
      </c>
      <c r="D18" s="225"/>
      <c r="E18" s="213" t="str">
        <f t="shared" si="0"/>
        <v/>
      </c>
      <c r="F18" s="87">
        <f t="shared" si="1"/>
        <v>0</v>
      </c>
      <c r="G18" s="87">
        <f t="shared" si="3"/>
        <v>0</v>
      </c>
      <c r="H18" s="78">
        <f t="shared" si="2"/>
        <v>0</v>
      </c>
    </row>
    <row r="19" spans="1:15" ht="19" x14ac:dyDescent="0.25">
      <c r="A19" s="90" t="str">
        <f>IF(ISBLANK(Personnel!A20),"",Personnel!A20)</f>
        <v/>
      </c>
      <c r="B19" s="90" t="str">
        <f>IF(ISBLANK(Personnel!B20),"",Personnel!B20)</f>
        <v/>
      </c>
      <c r="C19" s="208">
        <f>IF(ISBLANK(Personnel!G20),"",Personnel!G20)</f>
        <v>0</v>
      </c>
      <c r="D19" s="225"/>
      <c r="E19" s="213" t="str">
        <f t="shared" si="0"/>
        <v/>
      </c>
      <c r="F19" s="87">
        <f t="shared" si="1"/>
        <v>0</v>
      </c>
      <c r="G19" s="87">
        <f t="shared" si="3"/>
        <v>0</v>
      </c>
      <c r="H19" s="78">
        <f t="shared" si="2"/>
        <v>0</v>
      </c>
    </row>
    <row r="20" spans="1:15" ht="19" x14ac:dyDescent="0.25">
      <c r="A20" s="90" t="str">
        <f>IF(ISBLANK(Personnel!A21),"",Personnel!A21)</f>
        <v/>
      </c>
      <c r="B20" s="90" t="str">
        <f>IF(ISBLANK(Personnel!B21),"",Personnel!B21)</f>
        <v/>
      </c>
      <c r="C20" s="208">
        <f>IF(ISBLANK(Personnel!G21),"",Personnel!G21)</f>
        <v>0</v>
      </c>
      <c r="D20" s="225"/>
      <c r="E20" s="213"/>
      <c r="F20" s="87">
        <f t="shared" si="1"/>
        <v>0</v>
      </c>
      <c r="G20" s="87">
        <f t="shared" si="3"/>
        <v>0</v>
      </c>
      <c r="H20" s="78">
        <f t="shared" si="2"/>
        <v>0</v>
      </c>
    </row>
    <row r="21" spans="1:15" ht="19" x14ac:dyDescent="0.25">
      <c r="A21" s="90" t="str">
        <f>IF(ISBLANK(Personnel!A22),"",Personnel!A22)</f>
        <v/>
      </c>
      <c r="B21" s="90" t="str">
        <f>IF(ISBLANK(Personnel!B22),"",Personnel!B22)</f>
        <v/>
      </c>
      <c r="C21" s="208">
        <f>IF(ISBLANK(Personnel!G22),"",Personnel!G22)</f>
        <v>0</v>
      </c>
      <c r="D21" s="226"/>
      <c r="E21" s="214" t="str">
        <f t="shared" si="0"/>
        <v/>
      </c>
      <c r="F21" s="87">
        <f t="shared" si="1"/>
        <v>0</v>
      </c>
      <c r="G21" s="87">
        <f t="shared" si="3"/>
        <v>0</v>
      </c>
      <c r="H21" s="79">
        <f t="shared" si="2"/>
        <v>0</v>
      </c>
    </row>
    <row r="22" spans="1:15" ht="19" x14ac:dyDescent="0.25">
      <c r="A22" s="30" t="s">
        <v>63</v>
      </c>
      <c r="B22" s="31"/>
      <c r="C22" s="32"/>
      <c r="D22" s="33"/>
      <c r="E22" s="34"/>
      <c r="F22" s="35">
        <f>SUM(F13:F21)</f>
        <v>0</v>
      </c>
      <c r="G22" s="35">
        <f>SUM(G13:G21)</f>
        <v>0</v>
      </c>
      <c r="H22" s="36">
        <f>SUM(H13:H21)</f>
        <v>0</v>
      </c>
    </row>
    <row r="23" spans="1:15" ht="23" x14ac:dyDescent="0.25">
      <c r="A23" s="342" t="s">
        <v>57</v>
      </c>
      <c r="B23" s="343"/>
      <c r="C23" s="343"/>
      <c r="D23" s="343"/>
      <c r="E23" s="343"/>
      <c r="F23" s="343"/>
      <c r="G23" s="343"/>
      <c r="H23" s="344"/>
      <c r="J23" s="346" t="s">
        <v>262</v>
      </c>
      <c r="K23" s="347"/>
      <c r="L23" s="347"/>
      <c r="M23" s="347"/>
      <c r="N23" s="347"/>
      <c r="O23" s="348"/>
    </row>
    <row r="24" spans="1:15" ht="22" x14ac:dyDescent="0.25">
      <c r="A24" s="73" t="s">
        <v>54</v>
      </c>
      <c r="B24" s="203" t="s">
        <v>4</v>
      </c>
      <c r="C24" s="74" t="s">
        <v>0</v>
      </c>
      <c r="D24" s="74" t="s">
        <v>1</v>
      </c>
      <c r="E24" s="74" t="s">
        <v>64</v>
      </c>
      <c r="F24" s="128" t="s">
        <v>56</v>
      </c>
      <c r="G24" s="128" t="s">
        <v>2</v>
      </c>
      <c r="H24" s="227" t="s">
        <v>32</v>
      </c>
      <c r="J24" s="68" t="s">
        <v>130</v>
      </c>
      <c r="K24" s="69" t="s">
        <v>123</v>
      </c>
      <c r="L24" s="69" t="s">
        <v>131</v>
      </c>
      <c r="M24" s="69" t="s">
        <v>132</v>
      </c>
      <c r="N24" s="69" t="s">
        <v>2</v>
      </c>
      <c r="O24" s="70" t="s">
        <v>32</v>
      </c>
    </row>
    <row r="25" spans="1:15" ht="19" x14ac:dyDescent="0.25">
      <c r="A25" s="90" t="str">
        <f>IF(ISBLANK(Personnel!A27),"",Personnel!A27)</f>
        <v/>
      </c>
      <c r="B25" s="90" t="str">
        <f>IF(ISBLANK(Personnel!B27),"",Personnel!B27)</f>
        <v/>
      </c>
      <c r="C25" s="208">
        <f>IF(ISBLANK(Personnel!G27),"",Personnel!G27)</f>
        <v>0</v>
      </c>
      <c r="D25" s="224"/>
      <c r="E25" s="86" t="str">
        <f>IF(ISBLANK(D25),"",D25*12)</f>
        <v/>
      </c>
      <c r="F25" s="87">
        <f>ROUND(C25*D25,0)</f>
        <v>0</v>
      </c>
      <c r="G25" s="87">
        <f>ROUND((F25*$H$8),0)</f>
        <v>0</v>
      </c>
      <c r="H25" s="88">
        <f t="shared" ref="H25:H35" si="4">F25+G25</f>
        <v>0</v>
      </c>
      <c r="J25" s="65" t="str">
        <f>Personnel!J26</f>
        <v>Postdoctoral Fellow</v>
      </c>
      <c r="K25" s="216">
        <f>COUNTIFS($B$25:$B$35,$J25,$E$25:$E$35,"&gt;0")</f>
        <v>0</v>
      </c>
      <c r="L25" s="220">
        <f>SUMIF($B$25:$B$35,$J25,$E$25:$E$35)</f>
        <v>0</v>
      </c>
      <c r="M25" s="66">
        <f>SUMIF($B$25:$B$35,$J25,F$25:F$35)</f>
        <v>0</v>
      </c>
      <c r="N25" s="66">
        <f>SUMIF($B$25:$B$35,$J25,G$25:G$35)</f>
        <v>0</v>
      </c>
      <c r="O25" s="67">
        <f>M25+N25</f>
        <v>0</v>
      </c>
    </row>
    <row r="26" spans="1:15" ht="19" x14ac:dyDescent="0.25">
      <c r="A26" s="90" t="str">
        <f>IF(ISBLANK(Personnel!A28),"",Personnel!A28)</f>
        <v/>
      </c>
      <c r="B26" s="90" t="str">
        <f>IF(ISBLANK(Personnel!B28),"",Personnel!B28)</f>
        <v/>
      </c>
      <c r="C26" s="208">
        <f>IF(ISBLANK(Personnel!G28),"",Personnel!G28)</f>
        <v>0</v>
      </c>
      <c r="D26" s="225"/>
      <c r="E26" s="80" t="str">
        <f t="shared" ref="E26:E35" si="5">IF(ISBLANK(D26),"",D26*12)</f>
        <v/>
      </c>
      <c r="F26" s="87">
        <f t="shared" ref="F26:F35" si="6">ROUND(C26*D26,0)</f>
        <v>0</v>
      </c>
      <c r="G26" s="87">
        <f t="shared" ref="G26:G35" si="7">ROUND((F26*$H$8),0)</f>
        <v>0</v>
      </c>
      <c r="H26" s="78">
        <f t="shared" si="4"/>
        <v>0</v>
      </c>
      <c r="J26" s="65" t="str">
        <f>Personnel!J27</f>
        <v>Graduate Students</v>
      </c>
      <c r="K26" s="217">
        <f>COUNTIFS($B$25:$B$35,$J26,$E$25:$E$35,"&gt;0")</f>
        <v>0</v>
      </c>
      <c r="L26" s="221">
        <f>SUMIF($B$25:$B$35,$J26,$E$25:$E$35)</f>
        <v>0</v>
      </c>
      <c r="M26" s="60">
        <f>SUMIF($B$25:$B$35,$J26,F$25:F$35)</f>
        <v>0</v>
      </c>
      <c r="N26" s="60">
        <f>SUMIF($B$25:$B$35,$J26,G$25:G$35)</f>
        <v>0</v>
      </c>
      <c r="O26" s="61">
        <f>M26+N26</f>
        <v>0</v>
      </c>
    </row>
    <row r="27" spans="1:15" ht="19" x14ac:dyDescent="0.25">
      <c r="A27" s="90" t="str">
        <f>IF(ISBLANK(Personnel!A29),"",Personnel!A29)</f>
        <v/>
      </c>
      <c r="B27" s="90" t="str">
        <f>IF(ISBLANK(Personnel!B29),"",Personnel!B29)</f>
        <v/>
      </c>
      <c r="C27" s="208">
        <f>IF(ISBLANK(Personnel!G29),"",Personnel!G29)</f>
        <v>0</v>
      </c>
      <c r="D27" s="225"/>
      <c r="E27" s="80" t="str">
        <f t="shared" si="5"/>
        <v/>
      </c>
      <c r="F27" s="87">
        <f t="shared" si="6"/>
        <v>0</v>
      </c>
      <c r="G27" s="87">
        <f t="shared" si="7"/>
        <v>0</v>
      </c>
      <c r="H27" s="78">
        <f t="shared" si="4"/>
        <v>0</v>
      </c>
      <c r="J27" s="65" t="str">
        <f>Personnel!J28</f>
        <v>Undergraduate Students</v>
      </c>
      <c r="K27" s="217">
        <f t="shared" ref="K27:K35" si="8">COUNTIFS($B$25:$B$35,$J27,$E$25:$E$35,"&gt;0")</f>
        <v>0</v>
      </c>
      <c r="L27" s="221">
        <f t="shared" ref="L27:L35" si="9">SUMIF($B$25:$B$35,$J27,$E$25:$E$35)</f>
        <v>0</v>
      </c>
      <c r="M27" s="60">
        <f>SUMIF($B$25:$B$35,$J27,F$25:F$35)</f>
        <v>0</v>
      </c>
      <c r="N27" s="60">
        <f t="shared" ref="M27:N35" si="10">SUMIF($B$25:$B$35,$J27,G$25:G$35)</f>
        <v>0</v>
      </c>
      <c r="O27" s="61">
        <f t="shared" ref="O27:O35" si="11">M27+N27</f>
        <v>0</v>
      </c>
    </row>
    <row r="28" spans="1:15" ht="19" x14ac:dyDescent="0.25">
      <c r="A28" s="90" t="str">
        <f>IF(ISBLANK(Personnel!A30),"",Personnel!A30)</f>
        <v/>
      </c>
      <c r="B28" s="90" t="str">
        <f>IF(ISBLANK(Personnel!B30),"",Personnel!B30)</f>
        <v/>
      </c>
      <c r="C28" s="208">
        <f>IF(ISBLANK(Personnel!G30),"",Personnel!G30)</f>
        <v>0</v>
      </c>
      <c r="D28" s="225"/>
      <c r="E28" s="80" t="str">
        <f t="shared" si="5"/>
        <v/>
      </c>
      <c r="F28" s="87">
        <f t="shared" si="6"/>
        <v>0</v>
      </c>
      <c r="G28" s="87">
        <f t="shared" si="7"/>
        <v>0</v>
      </c>
      <c r="H28" s="78">
        <f t="shared" si="4"/>
        <v>0</v>
      </c>
      <c r="J28" s="65" t="str">
        <f>Personnel!J29</f>
        <v>Secretarial/Clerical</v>
      </c>
      <c r="K28" s="217">
        <f t="shared" si="8"/>
        <v>0</v>
      </c>
      <c r="L28" s="221">
        <f t="shared" si="9"/>
        <v>0</v>
      </c>
      <c r="M28" s="60">
        <f>SUMIF($B$25:$B$35,$J28,F$25:F$35)</f>
        <v>0</v>
      </c>
      <c r="N28" s="60">
        <f t="shared" si="10"/>
        <v>0</v>
      </c>
      <c r="O28" s="61">
        <f t="shared" si="11"/>
        <v>0</v>
      </c>
    </row>
    <row r="29" spans="1:15" ht="19" x14ac:dyDescent="0.25">
      <c r="A29" s="90" t="str">
        <f>IF(ISBLANK(Personnel!A31),"",Personnel!A31)</f>
        <v/>
      </c>
      <c r="B29" s="90" t="str">
        <f>IF(ISBLANK(Personnel!B31),"",Personnel!B31)</f>
        <v/>
      </c>
      <c r="C29" s="208">
        <f>IF(ISBLANK(Personnel!G31),"",Personnel!G31)</f>
        <v>0</v>
      </c>
      <c r="D29" s="225"/>
      <c r="E29" s="80" t="str">
        <f t="shared" si="5"/>
        <v/>
      </c>
      <c r="F29" s="87">
        <f t="shared" si="6"/>
        <v>0</v>
      </c>
      <c r="G29" s="87">
        <f t="shared" si="7"/>
        <v>0</v>
      </c>
      <c r="H29" s="78">
        <f t="shared" si="4"/>
        <v>0</v>
      </c>
      <c r="J29" s="65" t="str">
        <f>Personnel!J30</f>
        <v>Research Assistant</v>
      </c>
      <c r="K29" s="217">
        <f t="shared" si="8"/>
        <v>0</v>
      </c>
      <c r="L29" s="221">
        <f t="shared" si="9"/>
        <v>0</v>
      </c>
      <c r="M29" s="60">
        <f>SUMIF($B$25:$B$35,$J29,F$25:F$35)</f>
        <v>0</v>
      </c>
      <c r="N29" s="60">
        <f t="shared" si="10"/>
        <v>0</v>
      </c>
      <c r="O29" s="61">
        <f t="shared" si="11"/>
        <v>0</v>
      </c>
    </row>
    <row r="30" spans="1:15" ht="19" x14ac:dyDescent="0.25">
      <c r="A30" s="90" t="str">
        <f>IF(ISBLANK(Personnel!A32),"",Personnel!A32)</f>
        <v/>
      </c>
      <c r="B30" s="90" t="str">
        <f>IF(ISBLANK(Personnel!B32),"",Personnel!B32)</f>
        <v/>
      </c>
      <c r="C30" s="208">
        <f>IF(ISBLANK(Personnel!G32),"",Personnel!G32)</f>
        <v>0</v>
      </c>
      <c r="D30" s="225"/>
      <c r="E30" s="80" t="str">
        <f t="shared" si="5"/>
        <v/>
      </c>
      <c r="F30" s="87">
        <f t="shared" si="6"/>
        <v>0</v>
      </c>
      <c r="G30" s="87">
        <f t="shared" si="7"/>
        <v>0</v>
      </c>
      <c r="H30" s="78">
        <f t="shared" si="4"/>
        <v>0</v>
      </c>
      <c r="J30" s="65" t="str">
        <f>Personnel!J31</f>
        <v>Lab Manager</v>
      </c>
      <c r="K30" s="217">
        <f t="shared" si="8"/>
        <v>0</v>
      </c>
      <c r="L30" s="221">
        <f t="shared" si="9"/>
        <v>0</v>
      </c>
      <c r="M30" s="60">
        <f t="shared" si="10"/>
        <v>0</v>
      </c>
      <c r="N30" s="60">
        <f t="shared" si="10"/>
        <v>0</v>
      </c>
      <c r="O30" s="61">
        <f t="shared" si="11"/>
        <v>0</v>
      </c>
    </row>
    <row r="31" spans="1:15" ht="19" x14ac:dyDescent="0.25">
      <c r="A31" s="90" t="str">
        <f>IF(ISBLANK(Personnel!A33),"",Personnel!A33)</f>
        <v/>
      </c>
      <c r="B31" s="90" t="str">
        <f>IF(ISBLANK(Personnel!B33),"",Personnel!B33)</f>
        <v/>
      </c>
      <c r="C31" s="208">
        <f>IF(ISBLANK(Personnel!G33),"",Personnel!G33)</f>
        <v>0</v>
      </c>
      <c r="D31" s="225"/>
      <c r="E31" s="80" t="str">
        <f t="shared" si="5"/>
        <v/>
      </c>
      <c r="F31" s="87">
        <f t="shared" si="6"/>
        <v>0</v>
      </c>
      <c r="G31" s="87">
        <f t="shared" si="7"/>
        <v>0</v>
      </c>
      <c r="H31" s="78">
        <f t="shared" si="4"/>
        <v>0</v>
      </c>
      <c r="J31" s="65" t="str">
        <f>Personnel!J32</f>
        <v>Program Manager</v>
      </c>
      <c r="K31" s="217">
        <f t="shared" si="8"/>
        <v>0</v>
      </c>
      <c r="L31" s="221">
        <f t="shared" si="9"/>
        <v>0</v>
      </c>
      <c r="M31" s="60">
        <f t="shared" si="10"/>
        <v>0</v>
      </c>
      <c r="N31" s="60">
        <f t="shared" si="10"/>
        <v>0</v>
      </c>
      <c r="O31" s="61">
        <f t="shared" si="11"/>
        <v>0</v>
      </c>
    </row>
    <row r="32" spans="1:15" ht="19" x14ac:dyDescent="0.25">
      <c r="A32" s="90" t="str">
        <f>IF(ISBLANK(Personnel!A34),"",Personnel!A34)</f>
        <v/>
      </c>
      <c r="B32" s="90" t="str">
        <f>IF(ISBLANK(Personnel!B34),"",Personnel!B34)</f>
        <v/>
      </c>
      <c r="C32" s="208">
        <f>IF(ISBLANK(Personnel!G34),"",Personnel!G34)</f>
        <v>0</v>
      </c>
      <c r="D32" s="225"/>
      <c r="E32" s="80" t="str">
        <f t="shared" si="5"/>
        <v/>
      </c>
      <c r="F32" s="87">
        <f t="shared" si="6"/>
        <v>0</v>
      </c>
      <c r="G32" s="87">
        <f t="shared" si="7"/>
        <v>0</v>
      </c>
      <c r="H32" s="78">
        <f t="shared" si="4"/>
        <v>0</v>
      </c>
      <c r="J32" s="65" t="str">
        <f>Personnel!J33</f>
        <v>Clinical Research Coordinator</v>
      </c>
      <c r="K32" s="217">
        <f t="shared" si="8"/>
        <v>0</v>
      </c>
      <c r="L32" s="221">
        <f t="shared" si="9"/>
        <v>0</v>
      </c>
      <c r="M32" s="60">
        <f t="shared" si="10"/>
        <v>0</v>
      </c>
      <c r="N32" s="60">
        <f t="shared" si="10"/>
        <v>0</v>
      </c>
      <c r="O32" s="61">
        <f t="shared" si="11"/>
        <v>0</v>
      </c>
    </row>
    <row r="33" spans="1:15" ht="19" x14ac:dyDescent="0.25">
      <c r="A33" s="90" t="str">
        <f>IF(ISBLANK(Personnel!A35),"",Personnel!A35)</f>
        <v/>
      </c>
      <c r="B33" s="90" t="str">
        <f>IF(ISBLANK(Personnel!B35),"",Personnel!B35)</f>
        <v/>
      </c>
      <c r="C33" s="208">
        <f>IF(ISBLANK(Personnel!G35),"",Personnel!G35)</f>
        <v>0</v>
      </c>
      <c r="D33" s="225"/>
      <c r="E33" s="80" t="str">
        <f t="shared" si="5"/>
        <v/>
      </c>
      <c r="F33" s="87">
        <f t="shared" si="6"/>
        <v>0</v>
      </c>
      <c r="G33" s="87">
        <f t="shared" si="7"/>
        <v>0</v>
      </c>
      <c r="H33" s="78">
        <f t="shared" si="4"/>
        <v>0</v>
      </c>
      <c r="J33" s="65" t="str">
        <f>Personnel!J34</f>
        <v>Biostatistician</v>
      </c>
      <c r="K33" s="217">
        <f t="shared" si="8"/>
        <v>0</v>
      </c>
      <c r="L33" s="221">
        <f t="shared" si="9"/>
        <v>0</v>
      </c>
      <c r="M33" s="60">
        <f t="shared" si="10"/>
        <v>0</v>
      </c>
      <c r="N33" s="60">
        <f t="shared" si="10"/>
        <v>0</v>
      </c>
      <c r="O33" s="61">
        <f t="shared" si="11"/>
        <v>0</v>
      </c>
    </row>
    <row r="34" spans="1:15" ht="19" x14ac:dyDescent="0.25">
      <c r="A34" s="90" t="str">
        <f>IF(ISBLANK(Personnel!A36),"",Personnel!A36)</f>
        <v/>
      </c>
      <c r="B34" s="90" t="str">
        <f>IF(ISBLANK(Personnel!B36),"",Personnel!B36)</f>
        <v/>
      </c>
      <c r="C34" s="208">
        <f>IF(ISBLANK(Personnel!G36),"",Personnel!G36)</f>
        <v>0</v>
      </c>
      <c r="D34" s="225"/>
      <c r="E34" s="80" t="str">
        <f t="shared" si="5"/>
        <v/>
      </c>
      <c r="F34" s="87">
        <f t="shared" si="6"/>
        <v>0</v>
      </c>
      <c r="G34" s="87">
        <f t="shared" si="7"/>
        <v>0</v>
      </c>
      <c r="H34" s="78">
        <f t="shared" si="4"/>
        <v>0</v>
      </c>
      <c r="J34" s="65" t="str">
        <f>Personnel!J35</f>
        <v>Project Manager</v>
      </c>
      <c r="K34" s="217">
        <f t="shared" si="8"/>
        <v>0</v>
      </c>
      <c r="L34" s="221">
        <f t="shared" si="9"/>
        <v>0</v>
      </c>
      <c r="M34" s="60">
        <f t="shared" si="10"/>
        <v>0</v>
      </c>
      <c r="N34" s="60">
        <f t="shared" si="10"/>
        <v>0</v>
      </c>
      <c r="O34" s="61">
        <f t="shared" si="11"/>
        <v>0</v>
      </c>
    </row>
    <row r="35" spans="1:15" ht="19" x14ac:dyDescent="0.25">
      <c r="A35" s="90" t="str">
        <f>IF(ISBLANK(Personnel!A37),"",Personnel!A37)</f>
        <v/>
      </c>
      <c r="B35" s="90" t="str">
        <f>IF(ISBLANK(Personnel!B37),"",Personnel!B37)</f>
        <v/>
      </c>
      <c r="C35" s="208">
        <f>IF(ISBLANK(Personnel!G37),"",Personnel!G37)</f>
        <v>0</v>
      </c>
      <c r="D35" s="226"/>
      <c r="E35" s="89" t="str">
        <f t="shared" si="5"/>
        <v/>
      </c>
      <c r="F35" s="87">
        <f t="shared" si="6"/>
        <v>0</v>
      </c>
      <c r="G35" s="87">
        <f t="shared" si="7"/>
        <v>0</v>
      </c>
      <c r="H35" s="79">
        <f t="shared" si="4"/>
        <v>0</v>
      </c>
      <c r="J35" s="65" t="str">
        <f>Personnel!J36</f>
        <v>Statistical Programer</v>
      </c>
      <c r="K35" s="218">
        <f t="shared" si="8"/>
        <v>0</v>
      </c>
      <c r="L35" s="222">
        <f t="shared" si="9"/>
        <v>0</v>
      </c>
      <c r="M35" s="62">
        <f t="shared" si="10"/>
        <v>0</v>
      </c>
      <c r="N35" s="62">
        <f t="shared" si="10"/>
        <v>0</v>
      </c>
      <c r="O35" s="63">
        <f t="shared" si="11"/>
        <v>0</v>
      </c>
    </row>
    <row r="36" spans="1:15" ht="19" x14ac:dyDescent="0.25">
      <c r="A36" s="30" t="s">
        <v>62</v>
      </c>
      <c r="B36" s="31"/>
      <c r="C36" s="32"/>
      <c r="D36" s="33"/>
      <c r="E36" s="34"/>
      <c r="F36" s="35">
        <f>SUM(F25:F35)</f>
        <v>0</v>
      </c>
      <c r="G36" s="35">
        <f>SUM(G25:G35)</f>
        <v>0</v>
      </c>
      <c r="H36" s="36">
        <f>SUM(H25:H35)</f>
        <v>0</v>
      </c>
      <c r="J36" s="64" t="s">
        <v>116</v>
      </c>
      <c r="K36" s="219">
        <f>SUM(K25:K35)</f>
        <v>0</v>
      </c>
      <c r="L36" s="223">
        <f>SUM(L25:L35)</f>
        <v>0</v>
      </c>
      <c r="M36" s="71">
        <f>SUM(M25:M35)</f>
        <v>0</v>
      </c>
      <c r="N36" s="71">
        <f>SUM(N25:N35)</f>
        <v>0</v>
      </c>
      <c r="O36" s="72">
        <f>M36+N36</f>
        <v>0</v>
      </c>
    </row>
    <row r="39" spans="1:15" ht="26" x14ac:dyDescent="0.3">
      <c r="A39" s="345" t="s">
        <v>198</v>
      </c>
      <c r="B39" s="345"/>
      <c r="C39" s="345"/>
    </row>
    <row r="41" spans="1:15" ht="21" x14ac:dyDescent="0.25">
      <c r="A41" s="146" t="s">
        <v>71</v>
      </c>
      <c r="B41" s="147"/>
      <c r="C41" s="193" t="s">
        <v>235</v>
      </c>
    </row>
    <row r="42" spans="1:15" ht="21" x14ac:dyDescent="0.25">
      <c r="A42" s="148"/>
      <c r="B42" s="4"/>
      <c r="C42" s="194"/>
    </row>
    <row r="43" spans="1:15" ht="21" x14ac:dyDescent="0.25">
      <c r="A43" s="148"/>
      <c r="B43" s="4"/>
      <c r="C43" s="195"/>
    </row>
    <row r="44" spans="1:15" ht="21" x14ac:dyDescent="0.25">
      <c r="A44" s="148"/>
      <c r="B44" s="4"/>
      <c r="C44" s="195"/>
    </row>
    <row r="45" spans="1:15" ht="21" x14ac:dyDescent="0.25">
      <c r="A45" s="148"/>
      <c r="B45" s="4"/>
      <c r="C45" s="196"/>
    </row>
    <row r="46" spans="1:15" ht="21" x14ac:dyDescent="0.25">
      <c r="A46" s="130" t="s">
        <v>11</v>
      </c>
      <c r="B46" s="37"/>
      <c r="C46" s="132">
        <f t="shared" ref="C46" si="12">SUM(C42:C45)</f>
        <v>0</v>
      </c>
    </row>
    <row r="47" spans="1:15" ht="21" x14ac:dyDescent="0.25">
      <c r="A47" s="149"/>
      <c r="B47" s="4"/>
      <c r="C47" s="150"/>
    </row>
    <row r="48" spans="1:15" ht="21" x14ac:dyDescent="0.25">
      <c r="A48" s="151" t="s">
        <v>12</v>
      </c>
      <c r="B48" s="45"/>
      <c r="C48" s="193" t="s">
        <v>235</v>
      </c>
    </row>
    <row r="49" spans="1:3" ht="22" x14ac:dyDescent="0.25">
      <c r="A49" s="152" t="s">
        <v>208</v>
      </c>
      <c r="B49" s="4"/>
      <c r="C49" s="194"/>
    </row>
    <row r="50" spans="1:3" ht="21" x14ac:dyDescent="0.25">
      <c r="A50" s="148" t="s">
        <v>209</v>
      </c>
      <c r="B50" s="4"/>
      <c r="C50" s="197"/>
    </row>
    <row r="51" spans="1:3" ht="21" x14ac:dyDescent="0.25">
      <c r="A51" s="130" t="s">
        <v>11</v>
      </c>
      <c r="B51" s="37"/>
      <c r="C51" s="132">
        <f t="shared" ref="C51" si="13">SUM(C49:C50)</f>
        <v>0</v>
      </c>
    </row>
    <row r="52" spans="1:3" ht="21" x14ac:dyDescent="0.25">
      <c r="A52" s="4"/>
      <c r="B52" s="4"/>
      <c r="C52" s="150"/>
    </row>
    <row r="53" spans="1:3" ht="21" x14ac:dyDescent="0.25">
      <c r="A53" s="151" t="s">
        <v>13</v>
      </c>
      <c r="B53" s="45"/>
      <c r="C53" s="193" t="s">
        <v>235</v>
      </c>
    </row>
    <row r="54" spans="1:3" ht="21" x14ac:dyDescent="0.25">
      <c r="A54" s="148" t="s">
        <v>74</v>
      </c>
      <c r="B54" s="4"/>
      <c r="C54" s="194"/>
    </row>
    <row r="55" spans="1:3" ht="21" x14ac:dyDescent="0.25">
      <c r="A55" s="148" t="s">
        <v>75</v>
      </c>
      <c r="B55" s="4"/>
      <c r="C55" s="194"/>
    </row>
    <row r="56" spans="1:3" ht="21" x14ac:dyDescent="0.25">
      <c r="A56" s="148" t="s">
        <v>76</v>
      </c>
      <c r="B56" s="4"/>
      <c r="C56" s="194"/>
    </row>
    <row r="57" spans="1:3" ht="21" x14ac:dyDescent="0.25">
      <c r="A57" s="148" t="s">
        <v>77</v>
      </c>
      <c r="B57" s="4"/>
      <c r="C57" s="194"/>
    </row>
    <row r="58" spans="1:3" ht="21" x14ac:dyDescent="0.25">
      <c r="A58" s="148" t="s">
        <v>78</v>
      </c>
      <c r="B58" s="4"/>
      <c r="C58" s="194"/>
    </row>
    <row r="59" spans="1:3" ht="21" x14ac:dyDescent="0.25">
      <c r="A59" s="130" t="s">
        <v>11</v>
      </c>
      <c r="B59" s="37"/>
      <c r="C59" s="132">
        <f t="shared" ref="C59" si="14">SUM(C54:C58)</f>
        <v>0</v>
      </c>
    </row>
    <row r="61" spans="1:3" ht="26" x14ac:dyDescent="0.3">
      <c r="A61" s="345" t="s">
        <v>14</v>
      </c>
      <c r="B61" s="345"/>
      <c r="C61" s="345"/>
    </row>
    <row r="63" spans="1:3" ht="21" x14ac:dyDescent="0.25">
      <c r="A63" s="146" t="s">
        <v>15</v>
      </c>
      <c r="B63" s="147"/>
      <c r="C63" s="193" t="s">
        <v>235</v>
      </c>
    </row>
    <row r="64" spans="1:3" ht="21" x14ac:dyDescent="0.25">
      <c r="A64" s="148"/>
      <c r="B64" s="4"/>
      <c r="C64" s="194"/>
    </row>
    <row r="65" spans="1:3" ht="21" x14ac:dyDescent="0.25">
      <c r="A65" s="148"/>
      <c r="B65" s="4"/>
      <c r="C65" s="194"/>
    </row>
    <row r="66" spans="1:3" ht="21" x14ac:dyDescent="0.25">
      <c r="A66" s="148"/>
      <c r="B66" s="4"/>
      <c r="C66" s="194"/>
    </row>
    <row r="67" spans="1:3" ht="21" x14ac:dyDescent="0.25">
      <c r="A67" s="148"/>
      <c r="B67" s="4"/>
      <c r="C67" s="194"/>
    </row>
    <row r="68" spans="1:3" ht="21" x14ac:dyDescent="0.25">
      <c r="A68" s="148"/>
      <c r="B68" s="4"/>
      <c r="C68" s="195"/>
    </row>
    <row r="69" spans="1:3" ht="21" x14ac:dyDescent="0.25">
      <c r="A69" s="148"/>
      <c r="B69" s="4"/>
      <c r="C69" s="195"/>
    </row>
    <row r="70" spans="1:3" ht="21" x14ac:dyDescent="0.25">
      <c r="A70" s="148"/>
      <c r="B70" s="4"/>
      <c r="C70" s="195"/>
    </row>
    <row r="71" spans="1:3" ht="21" x14ac:dyDescent="0.25">
      <c r="A71" s="199"/>
      <c r="B71" s="9"/>
      <c r="C71" s="200"/>
    </row>
    <row r="72" spans="1:3" ht="21" x14ac:dyDescent="0.25">
      <c r="A72" s="130" t="s">
        <v>11</v>
      </c>
      <c r="B72" s="37"/>
      <c r="C72" s="132">
        <f>SUM(C64:C71)</f>
        <v>0</v>
      </c>
    </row>
    <row r="73" spans="1:3" ht="21" x14ac:dyDescent="0.25">
      <c r="A73" s="4"/>
      <c r="B73" s="4"/>
      <c r="C73" s="21"/>
    </row>
    <row r="74" spans="1:3" ht="21" x14ac:dyDescent="0.25">
      <c r="A74" s="146" t="s">
        <v>16</v>
      </c>
      <c r="B74" s="147"/>
      <c r="C74" s="193" t="s">
        <v>235</v>
      </c>
    </row>
    <row r="75" spans="1:3" ht="21" x14ac:dyDescent="0.25">
      <c r="A75" s="148"/>
      <c r="B75" s="4"/>
      <c r="C75" s="194"/>
    </row>
    <row r="76" spans="1:3" ht="21" x14ac:dyDescent="0.25">
      <c r="A76" s="148"/>
      <c r="B76" s="4"/>
      <c r="C76" s="196"/>
    </row>
    <row r="77" spans="1:3" ht="21" x14ac:dyDescent="0.25">
      <c r="A77" s="130" t="s">
        <v>11</v>
      </c>
      <c r="B77" s="37"/>
      <c r="C77" s="132">
        <f>SUM(C75:C76)</f>
        <v>0</v>
      </c>
    </row>
    <row r="78" spans="1:3" ht="21" x14ac:dyDescent="0.25">
      <c r="A78" s="4"/>
      <c r="B78" s="4"/>
      <c r="C78" s="21"/>
    </row>
    <row r="79" spans="1:3" ht="21" x14ac:dyDescent="0.25">
      <c r="A79" s="146" t="s">
        <v>17</v>
      </c>
      <c r="B79" s="147"/>
      <c r="C79" s="193" t="s">
        <v>235</v>
      </c>
    </row>
    <row r="80" spans="1:3" ht="21" x14ac:dyDescent="0.25">
      <c r="A80" s="148"/>
      <c r="B80" s="4"/>
      <c r="C80" s="194">
        <v>0</v>
      </c>
    </row>
    <row r="81" spans="1:3" ht="21" x14ac:dyDescent="0.25">
      <c r="A81" s="148"/>
      <c r="B81" s="4"/>
      <c r="C81" s="195"/>
    </row>
    <row r="82" spans="1:3" ht="21" x14ac:dyDescent="0.25">
      <c r="A82" s="148"/>
      <c r="B82" s="4"/>
      <c r="C82" s="196"/>
    </row>
    <row r="83" spans="1:3" ht="21" x14ac:dyDescent="0.25">
      <c r="A83" s="130" t="s">
        <v>11</v>
      </c>
      <c r="B83" s="37"/>
      <c r="C83" s="132">
        <f>SUM(C80:C82)</f>
        <v>0</v>
      </c>
    </row>
    <row r="84" spans="1:3" ht="21" x14ac:dyDescent="0.25">
      <c r="A84" s="4"/>
      <c r="B84" s="4"/>
      <c r="C84" s="21"/>
    </row>
    <row r="85" spans="1:3" ht="21" x14ac:dyDescent="0.25">
      <c r="A85" s="146" t="s">
        <v>18</v>
      </c>
      <c r="B85" s="147"/>
      <c r="C85" s="193" t="s">
        <v>235</v>
      </c>
    </row>
    <row r="86" spans="1:3" ht="21" x14ac:dyDescent="0.25">
      <c r="A86" s="19"/>
      <c r="B86" s="4"/>
      <c r="C86" s="194"/>
    </row>
    <row r="87" spans="1:3" ht="21" x14ac:dyDescent="0.25">
      <c r="A87" s="19"/>
      <c r="B87" s="4"/>
      <c r="C87" s="195"/>
    </row>
    <row r="88" spans="1:3" ht="21" x14ac:dyDescent="0.25">
      <c r="A88" s="19"/>
      <c r="B88" s="4"/>
      <c r="C88" s="196"/>
    </row>
    <row r="89" spans="1:3" ht="21" x14ac:dyDescent="0.25">
      <c r="A89" s="130" t="s">
        <v>11</v>
      </c>
      <c r="B89" s="37"/>
      <c r="C89" s="132">
        <f>SUM(C86:C88)</f>
        <v>0</v>
      </c>
    </row>
    <row r="90" spans="1:3" ht="21" x14ac:dyDescent="0.25">
      <c r="A90" s="4"/>
      <c r="B90" s="4"/>
      <c r="C90" s="21"/>
    </row>
    <row r="91" spans="1:3" ht="21" x14ac:dyDescent="0.25">
      <c r="A91" s="146" t="s">
        <v>19</v>
      </c>
      <c r="B91" s="147"/>
      <c r="C91" s="193" t="s">
        <v>235</v>
      </c>
    </row>
    <row r="92" spans="1:3" ht="21" x14ac:dyDescent="0.25">
      <c r="A92" s="38">
        <f>IF(ISBLANK(Subcontracts!B4),"",(Subcontracts!B4))</f>
        <v>0</v>
      </c>
      <c r="B92" s="4"/>
      <c r="C92" s="194">
        <f>Subcontracts!F10</f>
        <v>0</v>
      </c>
    </row>
    <row r="93" spans="1:3" ht="21" x14ac:dyDescent="0.25">
      <c r="A93" s="38">
        <f>IF(ISBLANK(Subcontracts!B13),"",(Subcontracts!B13))</f>
        <v>0</v>
      </c>
      <c r="B93" s="4"/>
      <c r="C93" s="195">
        <f>Subcontracts!F19</f>
        <v>0</v>
      </c>
    </row>
    <row r="94" spans="1:3" ht="21" x14ac:dyDescent="0.25">
      <c r="A94" s="38">
        <f>Subcontracts!B22</f>
        <v>0</v>
      </c>
      <c r="B94" s="4"/>
      <c r="C94" s="195">
        <f>Subcontracts!F28</f>
        <v>0</v>
      </c>
    </row>
    <row r="95" spans="1:3" ht="21" x14ac:dyDescent="0.25">
      <c r="A95" s="38">
        <f>Subcontracts!B31</f>
        <v>0</v>
      </c>
      <c r="B95" s="4"/>
      <c r="C95" s="195">
        <f>Subcontracts!F37</f>
        <v>0</v>
      </c>
    </row>
    <row r="96" spans="1:3" ht="21" x14ac:dyDescent="0.25">
      <c r="A96" s="38">
        <f>Subcontracts!B40</f>
        <v>0</v>
      </c>
      <c r="B96" s="4"/>
      <c r="C96" s="195">
        <f>Subcontracts!F46</f>
        <v>0</v>
      </c>
    </row>
    <row r="97" spans="1:3" ht="21" x14ac:dyDescent="0.25">
      <c r="A97" s="38">
        <f>Subcontracts!B48</f>
        <v>0</v>
      </c>
      <c r="B97" s="4"/>
      <c r="C97" s="195">
        <f>Subcontracts!F54</f>
        <v>0</v>
      </c>
    </row>
    <row r="98" spans="1:3" ht="21" x14ac:dyDescent="0.25">
      <c r="A98" s="38">
        <f>Subcontracts!B56</f>
        <v>0</v>
      </c>
      <c r="B98" s="4"/>
      <c r="C98" s="195">
        <f>Subcontracts!F62</f>
        <v>0</v>
      </c>
    </row>
    <row r="99" spans="1:3" ht="21" x14ac:dyDescent="0.25">
      <c r="A99" s="38">
        <f>Subcontracts!B64</f>
        <v>0</v>
      </c>
      <c r="B99" s="4"/>
      <c r="C99" s="196">
        <f>Subcontracts!F70</f>
        <v>0</v>
      </c>
    </row>
    <row r="100" spans="1:3" ht="21" x14ac:dyDescent="0.25">
      <c r="A100" s="130" t="s">
        <v>11</v>
      </c>
      <c r="B100" s="37"/>
      <c r="C100" s="132">
        <f>SUM(C92:C99)</f>
        <v>0</v>
      </c>
    </row>
    <row r="101" spans="1:3" ht="21" x14ac:dyDescent="0.25">
      <c r="A101" s="4"/>
      <c r="B101" s="4"/>
      <c r="C101" s="21"/>
    </row>
    <row r="102" spans="1:3" ht="21" x14ac:dyDescent="0.25">
      <c r="A102" s="146" t="s">
        <v>20</v>
      </c>
      <c r="B102" s="147"/>
      <c r="C102" s="193" t="s">
        <v>235</v>
      </c>
    </row>
    <row r="103" spans="1:3" ht="21" x14ac:dyDescent="0.25">
      <c r="A103" s="148"/>
      <c r="B103" s="4"/>
      <c r="C103" s="194"/>
    </row>
    <row r="104" spans="1:3" ht="21" x14ac:dyDescent="0.25">
      <c r="A104" s="148"/>
      <c r="B104" s="4"/>
      <c r="C104" s="196"/>
    </row>
    <row r="105" spans="1:3" ht="21" x14ac:dyDescent="0.25">
      <c r="A105" s="130" t="s">
        <v>11</v>
      </c>
      <c r="B105" s="37"/>
      <c r="C105" s="132">
        <f>SUM(C103:C104)</f>
        <v>0</v>
      </c>
    </row>
    <row r="106" spans="1:3" ht="21" x14ac:dyDescent="0.25">
      <c r="A106" s="12"/>
      <c r="B106" s="4"/>
      <c r="C106" s="13"/>
    </row>
    <row r="107" spans="1:3" ht="21" x14ac:dyDescent="0.25">
      <c r="A107" s="146" t="s">
        <v>28</v>
      </c>
      <c r="B107" s="147"/>
      <c r="C107" s="193" t="s">
        <v>235</v>
      </c>
    </row>
    <row r="108" spans="1:3" ht="21" x14ac:dyDescent="0.25">
      <c r="A108" s="148"/>
      <c r="B108" s="4"/>
      <c r="C108" s="194"/>
    </row>
    <row r="109" spans="1:3" ht="21" x14ac:dyDescent="0.25">
      <c r="A109" s="148"/>
      <c r="B109" s="4"/>
      <c r="C109" s="196"/>
    </row>
    <row r="110" spans="1:3" ht="21" x14ac:dyDescent="0.25">
      <c r="A110" s="130" t="s">
        <v>11</v>
      </c>
      <c r="B110" s="37"/>
      <c r="C110" s="132">
        <f>SUM(C108:C109)</f>
        <v>0</v>
      </c>
    </row>
    <row r="111" spans="1:3" ht="21" x14ac:dyDescent="0.25">
      <c r="A111" s="12"/>
      <c r="B111" s="4"/>
      <c r="C111" s="13"/>
    </row>
    <row r="112" spans="1:3" ht="21" x14ac:dyDescent="0.25">
      <c r="A112" s="146" t="s">
        <v>103</v>
      </c>
      <c r="B112" s="147"/>
      <c r="C112" s="193" t="s">
        <v>235</v>
      </c>
    </row>
    <row r="113" spans="1:3" ht="21" x14ac:dyDescent="0.25">
      <c r="A113" s="148" t="s">
        <v>247</v>
      </c>
      <c r="B113" s="4"/>
      <c r="C113" s="194"/>
    </row>
    <row r="114" spans="1:3" ht="21" x14ac:dyDescent="0.25">
      <c r="A114" s="148"/>
      <c r="B114" s="4"/>
      <c r="C114" s="195"/>
    </row>
    <row r="115" spans="1:3" ht="21" x14ac:dyDescent="0.25">
      <c r="A115" s="148"/>
      <c r="B115" s="4"/>
      <c r="C115" s="195"/>
    </row>
    <row r="116" spans="1:3" ht="21" x14ac:dyDescent="0.25">
      <c r="A116" s="148"/>
      <c r="B116" s="4"/>
      <c r="C116" s="195"/>
    </row>
    <row r="117" spans="1:3" ht="21" x14ac:dyDescent="0.25">
      <c r="A117" s="148"/>
      <c r="B117" s="4"/>
      <c r="C117" s="195"/>
    </row>
    <row r="118" spans="1:3" ht="21" x14ac:dyDescent="0.25">
      <c r="A118" s="148"/>
      <c r="B118" s="4"/>
      <c r="C118" s="195"/>
    </row>
    <row r="119" spans="1:3" ht="21" x14ac:dyDescent="0.25">
      <c r="A119" s="148"/>
      <c r="B119" s="4"/>
      <c r="C119" s="195"/>
    </row>
    <row r="120" spans="1:3" ht="21" x14ac:dyDescent="0.25">
      <c r="A120" s="148"/>
      <c r="B120" s="4"/>
      <c r="C120" s="195"/>
    </row>
    <row r="121" spans="1:3" ht="21" x14ac:dyDescent="0.25">
      <c r="A121" s="148"/>
      <c r="B121" s="4"/>
      <c r="C121" s="195"/>
    </row>
    <row r="122" spans="1:3" ht="21" x14ac:dyDescent="0.25">
      <c r="A122" s="148"/>
      <c r="B122" s="4"/>
      <c r="C122" s="196"/>
    </row>
    <row r="123" spans="1:3" ht="21" x14ac:dyDescent="0.25">
      <c r="A123" s="130" t="s">
        <v>11</v>
      </c>
      <c r="B123" s="37"/>
      <c r="C123" s="198">
        <f>SUM(C113:C122)</f>
        <v>0</v>
      </c>
    </row>
    <row r="125" spans="1:3" ht="21" x14ac:dyDescent="0.25">
      <c r="A125" s="302" t="s">
        <v>257</v>
      </c>
    </row>
  </sheetData>
  <mergeCells count="9">
    <mergeCell ref="A39:C39"/>
    <mergeCell ref="A61:C61"/>
    <mergeCell ref="A1:O1"/>
    <mergeCell ref="A3:O3"/>
    <mergeCell ref="A10:D10"/>
    <mergeCell ref="E10:H10"/>
    <mergeCell ref="A11:H11"/>
    <mergeCell ref="A23:H23"/>
    <mergeCell ref="J23:O23"/>
  </mergeCells>
  <conditionalFormatting sqref="O36">
    <cfRule type="cellIs" dxfId="46" priority="1" operator="equal">
      <formula>$H$36</formula>
    </cfRule>
  </conditionalFormatting>
  <hyperlinks>
    <hyperlink ref="A4" location="Summary!A1" display="Back to summary" xr:uid="{00000000-0004-0000-0700-000000000000}"/>
    <hyperlink ref="A125" location="'Year 5'!A1" display="Enter effort and expenses for Year 5 Next" xr:uid="{16A8B5B9-A11D-F34F-987F-F0C4F24DC1E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23"/>
  <sheetViews>
    <sheetView zoomScale="80" zoomScaleNormal="80" workbookViewId="0">
      <selection activeCell="J23" sqref="J23:O23"/>
    </sheetView>
  </sheetViews>
  <sheetFormatPr baseColWidth="10" defaultColWidth="28.59765625" defaultRowHeight="13" x14ac:dyDescent="0.15"/>
  <cols>
    <col min="1" max="3" width="28.59765625" style="7"/>
    <col min="4" max="4" width="16.3984375" style="7" customWidth="1"/>
    <col min="5" max="6" width="24" style="7" customWidth="1"/>
    <col min="7" max="7" width="19" style="7" customWidth="1"/>
    <col min="8" max="8" width="24.3984375" style="7" customWidth="1"/>
    <col min="9" max="9" width="2.3984375" style="7" customWidth="1"/>
    <col min="10" max="10" width="36.19921875" style="7" bestFit="1" customWidth="1"/>
    <col min="11" max="12" width="18.19921875" style="7" customWidth="1"/>
    <col min="13" max="13" width="17.796875" style="7" customWidth="1"/>
    <col min="14" max="14" width="17.59765625" style="7" customWidth="1"/>
    <col min="15" max="15" width="20.59765625" style="7" customWidth="1"/>
    <col min="16" max="16384" width="28.59765625" style="7"/>
  </cols>
  <sheetData>
    <row r="1" spans="1:16" ht="26" x14ac:dyDescent="0.3">
      <c r="A1" s="312" t="s">
        <v>61</v>
      </c>
      <c r="B1" s="312"/>
      <c r="C1" s="312"/>
      <c r="D1" s="312"/>
      <c r="E1" s="312"/>
      <c r="F1" s="312"/>
      <c r="G1" s="312"/>
      <c r="H1" s="312"/>
      <c r="I1" s="312"/>
      <c r="J1" s="312"/>
      <c r="K1" s="312"/>
      <c r="L1" s="312"/>
      <c r="M1" s="312"/>
      <c r="N1" s="312"/>
      <c r="O1" s="312"/>
      <c r="P1" s="188"/>
    </row>
    <row r="3" spans="1:16" ht="24" customHeight="1" x14ac:dyDescent="0.3">
      <c r="A3" s="345" t="s">
        <v>199</v>
      </c>
      <c r="B3" s="345"/>
      <c r="C3" s="345"/>
      <c r="D3" s="345"/>
      <c r="E3" s="345"/>
      <c r="F3" s="345"/>
      <c r="G3" s="345"/>
      <c r="H3" s="345"/>
      <c r="I3" s="345"/>
      <c r="J3" s="345"/>
      <c r="K3" s="345"/>
      <c r="L3" s="345"/>
      <c r="M3" s="345"/>
      <c r="N3" s="345"/>
      <c r="O3" s="345"/>
      <c r="P3" s="188"/>
    </row>
    <row r="4" spans="1:16" ht="26" x14ac:dyDescent="0.3">
      <c r="A4" s="50" t="s">
        <v>122</v>
      </c>
      <c r="B4" s="42"/>
      <c r="C4" s="42"/>
      <c r="D4" s="42"/>
      <c r="E4" s="42"/>
      <c r="F4" s="42"/>
      <c r="G4" s="42"/>
      <c r="H4" s="42"/>
      <c r="I4" s="42"/>
      <c r="J4" s="42"/>
      <c r="K4" s="42"/>
      <c r="L4" s="42"/>
      <c r="M4" s="42"/>
      <c r="N4" s="42"/>
      <c r="O4" s="42"/>
    </row>
    <row r="5" spans="1:16" ht="26" x14ac:dyDescent="0.3">
      <c r="A5" s="2"/>
      <c r="B5" s="42" t="s">
        <v>70</v>
      </c>
      <c r="C5" s="43" t="s">
        <v>214</v>
      </c>
      <c r="D5" s="42"/>
      <c r="E5" s="42"/>
      <c r="F5" s="42"/>
      <c r="G5" s="42"/>
      <c r="H5" s="42"/>
      <c r="I5" s="42"/>
      <c r="J5" s="42"/>
      <c r="K5" s="42"/>
      <c r="L5" s="42"/>
      <c r="M5" s="42"/>
      <c r="N5" s="42"/>
      <c r="O5" s="42"/>
    </row>
    <row r="6" spans="1:16" ht="26" x14ac:dyDescent="0.3">
      <c r="A6" s="42"/>
      <c r="B6" s="2"/>
      <c r="C6" s="43" t="s">
        <v>215</v>
      </c>
      <c r="D6" s="42"/>
      <c r="E6" s="42"/>
      <c r="F6" s="42"/>
      <c r="G6" s="42"/>
      <c r="H6" s="42"/>
      <c r="I6" s="42"/>
      <c r="J6" s="42"/>
      <c r="K6" s="42"/>
      <c r="L6" s="42"/>
      <c r="M6" s="42"/>
      <c r="N6" s="42"/>
      <c r="O6" s="42"/>
    </row>
    <row r="7" spans="1:16" ht="21" x14ac:dyDescent="0.25">
      <c r="A7" s="1"/>
      <c r="B7" s="1"/>
      <c r="C7" s="1"/>
      <c r="D7" s="1"/>
      <c r="E7" s="1"/>
      <c r="F7" s="1"/>
      <c r="G7" s="1"/>
      <c r="H7" s="1"/>
      <c r="I7" s="1"/>
      <c r="J7" s="2"/>
      <c r="K7" s="2"/>
      <c r="L7" s="2"/>
      <c r="M7" s="2"/>
      <c r="N7" s="2"/>
      <c r="O7" s="2"/>
    </row>
    <row r="8" spans="1:16" ht="45" thickBot="1" x14ac:dyDescent="0.3">
      <c r="A8" s="3" t="s">
        <v>51</v>
      </c>
      <c r="B8" s="124">
        <f>'Application Details'!B25</f>
        <v>0</v>
      </c>
      <c r="C8" s="2"/>
      <c r="D8" s="29" t="s">
        <v>48</v>
      </c>
      <c r="E8" s="201">
        <f>'Application Details'!B27</f>
        <v>0</v>
      </c>
      <c r="F8" s="1"/>
      <c r="G8" s="29" t="s">
        <v>49</v>
      </c>
      <c r="H8" s="201">
        <f>'Application Details'!B28</f>
        <v>0</v>
      </c>
      <c r="I8" s="1"/>
      <c r="J8" s="1" t="s">
        <v>50</v>
      </c>
      <c r="K8" s="201">
        <f>'Application Details'!B23</f>
        <v>0</v>
      </c>
      <c r="L8" s="2"/>
      <c r="M8" s="2"/>
      <c r="N8" s="2"/>
      <c r="O8" s="2"/>
    </row>
    <row r="9" spans="1:16" ht="21" x14ac:dyDescent="0.25">
      <c r="A9" s="3"/>
      <c r="B9" s="26"/>
      <c r="C9" s="2"/>
      <c r="D9" s="3"/>
      <c r="E9" s="27"/>
      <c r="F9" s="1"/>
      <c r="G9" s="3"/>
      <c r="H9" s="27"/>
      <c r="I9" s="1"/>
      <c r="J9" s="1"/>
      <c r="K9" s="28"/>
      <c r="L9" s="2"/>
      <c r="M9" s="2"/>
      <c r="N9" s="2"/>
      <c r="O9" s="2"/>
    </row>
    <row r="10" spans="1:16" ht="23" x14ac:dyDescent="0.25">
      <c r="A10" s="337" t="s">
        <v>153</v>
      </c>
      <c r="B10" s="338"/>
      <c r="C10" s="338"/>
      <c r="D10" s="338"/>
      <c r="E10" s="338" t="str">
        <f>Summary!F12</f>
        <v>12/01/29 - 11/30/30</v>
      </c>
      <c r="F10" s="338"/>
      <c r="G10" s="338"/>
      <c r="H10" s="339"/>
    </row>
    <row r="11" spans="1:16" ht="23" x14ac:dyDescent="0.25">
      <c r="A11" s="342" t="s">
        <v>148</v>
      </c>
      <c r="B11" s="343"/>
      <c r="C11" s="343"/>
      <c r="D11" s="343"/>
      <c r="E11" s="343"/>
      <c r="F11" s="343"/>
      <c r="G11" s="343"/>
      <c r="H11" s="344"/>
    </row>
    <row r="12" spans="1:16" ht="21" x14ac:dyDescent="0.25">
      <c r="A12" s="73" t="s">
        <v>54</v>
      </c>
      <c r="B12" s="74" t="s">
        <v>4</v>
      </c>
      <c r="C12" s="74" t="s">
        <v>0</v>
      </c>
      <c r="D12" s="74" t="s">
        <v>1</v>
      </c>
      <c r="E12" s="74" t="s">
        <v>64</v>
      </c>
      <c r="F12" s="128" t="s">
        <v>56</v>
      </c>
      <c r="G12" s="128" t="s">
        <v>2</v>
      </c>
      <c r="H12" s="227" t="s">
        <v>32</v>
      </c>
    </row>
    <row r="13" spans="1:16" ht="19" x14ac:dyDescent="0.25">
      <c r="A13" s="90">
        <f>IF(ISBLANK(Personnel!A14),"",Personnel!A14)</f>
        <v>0</v>
      </c>
      <c r="B13" s="90" t="str">
        <f>IF(ISBLANK(Personnel!B14),"",Personnel!B14)</f>
        <v>PD/PI</v>
      </c>
      <c r="C13" s="208">
        <f>IF(ISBLANK(Personnel!H14),"",Personnel!H14)</f>
        <v>0</v>
      </c>
      <c r="D13" s="224"/>
      <c r="E13" s="212" t="str">
        <f>IF(ISBLANK(D13),"",D13*12)</f>
        <v/>
      </c>
      <c r="F13" s="87">
        <f>C13*D13</f>
        <v>0</v>
      </c>
      <c r="G13" s="87">
        <f>ROUND((F13*$E$8),0)</f>
        <v>0</v>
      </c>
      <c r="H13" s="88">
        <f>F13+G13</f>
        <v>0</v>
      </c>
    </row>
    <row r="14" spans="1:16" ht="19" x14ac:dyDescent="0.25">
      <c r="A14" s="90" t="str">
        <f>IF(ISBLANK(Personnel!A15),"",Personnel!A15)</f>
        <v/>
      </c>
      <c r="B14" s="90" t="str">
        <f>IF(ISBLANK(Personnel!B15),"",Personnel!B15)</f>
        <v/>
      </c>
      <c r="C14" s="208">
        <f>IF(ISBLANK(Personnel!H15),"",Personnel!H15)</f>
        <v>0</v>
      </c>
      <c r="D14" s="225"/>
      <c r="E14" s="213" t="str">
        <f t="shared" ref="E14:E21" si="0">IF(ISBLANK(D14),"",D14*12)</f>
        <v/>
      </c>
      <c r="F14" s="87">
        <f t="shared" ref="F14:F20" si="1">C14*D14</f>
        <v>0</v>
      </c>
      <c r="G14" s="87">
        <f>ROUND((F14*$E$8),0)</f>
        <v>0</v>
      </c>
      <c r="H14" s="78">
        <f t="shared" ref="H14:H21" si="2">F14+G14</f>
        <v>0</v>
      </c>
    </row>
    <row r="15" spans="1:16" ht="19" x14ac:dyDescent="0.25">
      <c r="A15" s="90" t="str">
        <f>IF(ISBLANK(Personnel!A16),"",Personnel!A16)</f>
        <v/>
      </c>
      <c r="B15" s="90" t="str">
        <f>IF(ISBLANK(Personnel!B16),"",Personnel!B16)</f>
        <v/>
      </c>
      <c r="C15" s="208">
        <f>IF(ISBLANK(Personnel!H16),"",Personnel!H16)</f>
        <v>0</v>
      </c>
      <c r="D15" s="225"/>
      <c r="E15" s="213" t="str">
        <f t="shared" si="0"/>
        <v/>
      </c>
      <c r="F15" s="87">
        <f t="shared" si="1"/>
        <v>0</v>
      </c>
      <c r="G15" s="87">
        <f t="shared" ref="G15:G21" si="3">ROUND((F15*$E$8),0)</f>
        <v>0</v>
      </c>
      <c r="H15" s="78">
        <f t="shared" si="2"/>
        <v>0</v>
      </c>
    </row>
    <row r="16" spans="1:16" ht="19" x14ac:dyDescent="0.25">
      <c r="A16" s="90" t="str">
        <f>IF(ISBLANK(Personnel!A17),"",Personnel!A17)</f>
        <v/>
      </c>
      <c r="B16" s="90" t="str">
        <f>IF(ISBLANK(Personnel!B17),"",Personnel!B17)</f>
        <v/>
      </c>
      <c r="C16" s="208">
        <f>IF(ISBLANK(Personnel!H17),"",Personnel!H17)</f>
        <v>0</v>
      </c>
      <c r="D16" s="225"/>
      <c r="E16" s="213" t="str">
        <f t="shared" si="0"/>
        <v/>
      </c>
      <c r="F16" s="87">
        <f t="shared" si="1"/>
        <v>0</v>
      </c>
      <c r="G16" s="87">
        <f t="shared" si="3"/>
        <v>0</v>
      </c>
      <c r="H16" s="78">
        <f t="shared" si="2"/>
        <v>0</v>
      </c>
    </row>
    <row r="17" spans="1:15" ht="19" x14ac:dyDescent="0.25">
      <c r="A17" s="90" t="str">
        <f>IF(ISBLANK(Personnel!A18),"",Personnel!A18)</f>
        <v/>
      </c>
      <c r="B17" s="90" t="str">
        <f>IF(ISBLANK(Personnel!B18),"",Personnel!B18)</f>
        <v/>
      </c>
      <c r="C17" s="208">
        <f>IF(ISBLANK(Personnel!H18),"",Personnel!H18)</f>
        <v>0</v>
      </c>
      <c r="D17" s="225"/>
      <c r="E17" s="213" t="str">
        <f t="shared" si="0"/>
        <v/>
      </c>
      <c r="F17" s="87">
        <f t="shared" si="1"/>
        <v>0</v>
      </c>
      <c r="G17" s="87">
        <f t="shared" si="3"/>
        <v>0</v>
      </c>
      <c r="H17" s="78">
        <f t="shared" si="2"/>
        <v>0</v>
      </c>
    </row>
    <row r="18" spans="1:15" ht="19" x14ac:dyDescent="0.25">
      <c r="A18" s="90" t="str">
        <f>IF(ISBLANK(Personnel!A19),"",Personnel!A19)</f>
        <v/>
      </c>
      <c r="B18" s="90" t="str">
        <f>IF(ISBLANK(Personnel!B19),"",Personnel!B19)</f>
        <v/>
      </c>
      <c r="C18" s="208">
        <f>IF(ISBLANK(Personnel!H19),"",Personnel!H19)</f>
        <v>0</v>
      </c>
      <c r="D18" s="225"/>
      <c r="E18" s="213" t="str">
        <f t="shared" si="0"/>
        <v/>
      </c>
      <c r="F18" s="87">
        <f t="shared" si="1"/>
        <v>0</v>
      </c>
      <c r="G18" s="87">
        <f t="shared" si="3"/>
        <v>0</v>
      </c>
      <c r="H18" s="78">
        <f t="shared" si="2"/>
        <v>0</v>
      </c>
    </row>
    <row r="19" spans="1:15" ht="19" x14ac:dyDescent="0.25">
      <c r="A19" s="90" t="str">
        <f>IF(ISBLANK(Personnel!A20),"",Personnel!A20)</f>
        <v/>
      </c>
      <c r="B19" s="90" t="str">
        <f>IF(ISBLANK(Personnel!B20),"",Personnel!B20)</f>
        <v/>
      </c>
      <c r="C19" s="208">
        <f>IF(ISBLANK(Personnel!H20),"",Personnel!H20)</f>
        <v>0</v>
      </c>
      <c r="D19" s="225"/>
      <c r="E19" s="213" t="str">
        <f t="shared" si="0"/>
        <v/>
      </c>
      <c r="F19" s="87">
        <f t="shared" si="1"/>
        <v>0</v>
      </c>
      <c r="G19" s="87">
        <f t="shared" si="3"/>
        <v>0</v>
      </c>
      <c r="H19" s="78">
        <f t="shared" si="2"/>
        <v>0</v>
      </c>
    </row>
    <row r="20" spans="1:15" ht="19" x14ac:dyDescent="0.25">
      <c r="A20" s="90" t="str">
        <f>IF(ISBLANK(Personnel!A21),"",Personnel!A21)</f>
        <v/>
      </c>
      <c r="B20" s="90" t="str">
        <f>IF(ISBLANK(Personnel!B21),"",Personnel!B21)</f>
        <v/>
      </c>
      <c r="C20" s="208">
        <f>IF(ISBLANK(Personnel!H21),"",Personnel!H21)</f>
        <v>0</v>
      </c>
      <c r="D20" s="225"/>
      <c r="E20" s="213"/>
      <c r="F20" s="87">
        <f t="shared" si="1"/>
        <v>0</v>
      </c>
      <c r="G20" s="87">
        <f t="shared" si="3"/>
        <v>0</v>
      </c>
      <c r="H20" s="78">
        <f t="shared" si="2"/>
        <v>0</v>
      </c>
    </row>
    <row r="21" spans="1:15" ht="19" x14ac:dyDescent="0.25">
      <c r="A21" s="90" t="str">
        <f>IF(ISBLANK(Personnel!A22),"",Personnel!A22)</f>
        <v/>
      </c>
      <c r="B21" s="90" t="str">
        <f>IF(ISBLANK(Personnel!B22),"",Personnel!B22)</f>
        <v/>
      </c>
      <c r="C21" s="208">
        <f>IF(ISBLANK(Personnel!H22),"",Personnel!H22)</f>
        <v>0</v>
      </c>
      <c r="D21" s="226"/>
      <c r="E21" s="214" t="str">
        <f t="shared" si="0"/>
        <v/>
      </c>
      <c r="F21" s="87">
        <f>Personnel!E22*'Year 5'!D21</f>
        <v>0</v>
      </c>
      <c r="G21" s="87">
        <f t="shared" si="3"/>
        <v>0</v>
      </c>
      <c r="H21" s="79">
        <f t="shared" si="2"/>
        <v>0</v>
      </c>
    </row>
    <row r="22" spans="1:15" ht="19" x14ac:dyDescent="0.25">
      <c r="A22" s="30" t="s">
        <v>63</v>
      </c>
      <c r="B22" s="31"/>
      <c r="C22" s="32"/>
      <c r="D22" s="33"/>
      <c r="E22" s="34"/>
      <c r="F22" s="35">
        <f>SUM(F13:F21)</f>
        <v>0</v>
      </c>
      <c r="G22" s="35">
        <f>SUM(G13:G21)</f>
        <v>0</v>
      </c>
      <c r="H22" s="36">
        <f>SUM(H13:H21)</f>
        <v>0</v>
      </c>
    </row>
    <row r="23" spans="1:15" ht="23" x14ac:dyDescent="0.25">
      <c r="A23" s="342" t="s">
        <v>57</v>
      </c>
      <c r="B23" s="343"/>
      <c r="C23" s="343"/>
      <c r="D23" s="343"/>
      <c r="E23" s="343"/>
      <c r="F23" s="343"/>
      <c r="G23" s="343"/>
      <c r="H23" s="344"/>
      <c r="J23" s="346" t="s">
        <v>263</v>
      </c>
      <c r="K23" s="347"/>
      <c r="L23" s="347"/>
      <c r="M23" s="347"/>
      <c r="N23" s="347"/>
      <c r="O23" s="348"/>
    </row>
    <row r="24" spans="1:15" ht="22" x14ac:dyDescent="0.25">
      <c r="A24" s="73" t="s">
        <v>54</v>
      </c>
      <c r="B24" s="203" t="s">
        <v>4</v>
      </c>
      <c r="C24" s="74" t="s">
        <v>0</v>
      </c>
      <c r="D24" s="74" t="s">
        <v>1</v>
      </c>
      <c r="E24" s="74" t="s">
        <v>64</v>
      </c>
      <c r="F24" s="128" t="s">
        <v>56</v>
      </c>
      <c r="G24" s="128" t="s">
        <v>2</v>
      </c>
      <c r="H24" s="227" t="s">
        <v>32</v>
      </c>
      <c r="J24" s="68" t="s">
        <v>130</v>
      </c>
      <c r="K24" s="69" t="s">
        <v>123</v>
      </c>
      <c r="L24" s="69" t="s">
        <v>131</v>
      </c>
      <c r="M24" s="69" t="s">
        <v>132</v>
      </c>
      <c r="N24" s="69" t="s">
        <v>2</v>
      </c>
      <c r="O24" s="70" t="s">
        <v>32</v>
      </c>
    </row>
    <row r="25" spans="1:15" ht="19" x14ac:dyDescent="0.25">
      <c r="A25" s="90" t="str">
        <f>IF(ISBLANK(Personnel!A27),"",Personnel!A27)</f>
        <v/>
      </c>
      <c r="B25" s="90" t="str">
        <f>IF(ISBLANK(Personnel!B27),"",Personnel!B27)</f>
        <v/>
      </c>
      <c r="C25" s="208">
        <f>IF(ISBLANK(Personnel!H27),"",Personnel!H27)</f>
        <v>0</v>
      </c>
      <c r="D25" s="224"/>
      <c r="E25" s="86" t="str">
        <f>IF(ISBLANK(D25),"",D25*12)</f>
        <v/>
      </c>
      <c r="F25" s="87">
        <f>C25*D25</f>
        <v>0</v>
      </c>
      <c r="G25" s="87">
        <f>ROUND((F25*$H$8),0)</f>
        <v>0</v>
      </c>
      <c r="H25" s="88">
        <f t="shared" ref="H25:H35" si="4">F25+G25</f>
        <v>0</v>
      </c>
      <c r="J25" s="65" t="str">
        <f>Personnel!J26</f>
        <v>Postdoctoral Fellow</v>
      </c>
      <c r="K25" s="216">
        <f>COUNTIFS($B$25:$B$35,$J25,$E$25:$E$35,"&gt;0")</f>
        <v>0</v>
      </c>
      <c r="L25" s="220">
        <f>SUMIF($B$25:$B$35,$J25,$E$25:$E$35)</f>
        <v>0</v>
      </c>
      <c r="M25" s="66">
        <f>SUMIF($B$25:$B$35,$J25,F$25:F$35)</f>
        <v>0</v>
      </c>
      <c r="N25" s="66">
        <f>SUMIF($B$25:$B$35,$J25,G$25:G$35)</f>
        <v>0</v>
      </c>
      <c r="O25" s="67">
        <f>M25+N25</f>
        <v>0</v>
      </c>
    </row>
    <row r="26" spans="1:15" ht="19" x14ac:dyDescent="0.25">
      <c r="A26" s="90" t="str">
        <f>IF(ISBLANK(Personnel!A28),"",Personnel!A28)</f>
        <v/>
      </c>
      <c r="B26" s="90" t="str">
        <f>IF(ISBLANK(Personnel!B28),"",Personnel!B28)</f>
        <v/>
      </c>
      <c r="C26" s="208">
        <f>IF(ISBLANK(Personnel!H28),"",Personnel!H28)</f>
        <v>0</v>
      </c>
      <c r="D26" s="225"/>
      <c r="E26" s="80" t="str">
        <f t="shared" ref="E26:E35" si="5">IF(ISBLANK(D26),"",D26*12)</f>
        <v/>
      </c>
      <c r="F26" s="87">
        <f t="shared" ref="F26:F35" si="6">C26*D26</f>
        <v>0</v>
      </c>
      <c r="G26" s="87">
        <f t="shared" ref="G26:G35" si="7">ROUND((F26*$H$8),0)</f>
        <v>0</v>
      </c>
      <c r="H26" s="78">
        <f t="shared" si="4"/>
        <v>0</v>
      </c>
      <c r="J26" s="65" t="str">
        <f>Personnel!J27</f>
        <v>Graduate Students</v>
      </c>
      <c r="K26" s="217">
        <f>COUNTIFS($B$25:$B$35,$J26,$E$25:$E$35,"&gt;0")</f>
        <v>0</v>
      </c>
      <c r="L26" s="221">
        <f>SUMIF($B$25:$B$35,$J26,$E$25:$E$35)</f>
        <v>0</v>
      </c>
      <c r="M26" s="60">
        <f>SUMIF($B$25:$B$35,$J26,F$25:F$35)</f>
        <v>0</v>
      </c>
      <c r="N26" s="60">
        <f>SUMIF($B$25:$B$35,$J26,G$25:G$35)</f>
        <v>0</v>
      </c>
      <c r="O26" s="61">
        <f>M26+N26</f>
        <v>0</v>
      </c>
    </row>
    <row r="27" spans="1:15" ht="19" x14ac:dyDescent="0.25">
      <c r="A27" s="90" t="str">
        <f>IF(ISBLANK(Personnel!A29),"",Personnel!A29)</f>
        <v/>
      </c>
      <c r="B27" s="90" t="str">
        <f>IF(ISBLANK(Personnel!B29),"",Personnel!B29)</f>
        <v/>
      </c>
      <c r="C27" s="208">
        <f>IF(ISBLANK(Personnel!H29),"",Personnel!H29)</f>
        <v>0</v>
      </c>
      <c r="D27" s="225"/>
      <c r="E27" s="80" t="str">
        <f t="shared" si="5"/>
        <v/>
      </c>
      <c r="F27" s="87">
        <f t="shared" si="6"/>
        <v>0</v>
      </c>
      <c r="G27" s="87">
        <f t="shared" si="7"/>
        <v>0</v>
      </c>
      <c r="H27" s="78">
        <f t="shared" si="4"/>
        <v>0</v>
      </c>
      <c r="J27" s="65" t="str">
        <f>Personnel!J28</f>
        <v>Undergraduate Students</v>
      </c>
      <c r="K27" s="217">
        <f t="shared" ref="K27:K35" si="8">COUNTIFS($B$25:$B$35,$J27,$E$25:$E$35,"&gt;0")</f>
        <v>0</v>
      </c>
      <c r="L27" s="221">
        <f t="shared" ref="L27:L35" si="9">SUMIF($B$25:$B$35,$J27,$E$25:$E$35)</f>
        <v>0</v>
      </c>
      <c r="M27" s="60">
        <f>SUMIF($B$25:$B$35,$J27,F$25:F$35)</f>
        <v>0</v>
      </c>
      <c r="N27" s="60">
        <f t="shared" ref="M27:N35" si="10">SUMIF($B$25:$B$35,$J27,G$25:G$35)</f>
        <v>0</v>
      </c>
      <c r="O27" s="61">
        <f t="shared" ref="O27:O35" si="11">M27+N27</f>
        <v>0</v>
      </c>
    </row>
    <row r="28" spans="1:15" ht="19" x14ac:dyDescent="0.25">
      <c r="A28" s="90" t="str">
        <f>IF(ISBLANK(Personnel!A30),"",Personnel!A30)</f>
        <v/>
      </c>
      <c r="B28" s="90" t="str">
        <f>IF(ISBLANK(Personnel!B30),"",Personnel!B30)</f>
        <v/>
      </c>
      <c r="C28" s="208">
        <f>IF(ISBLANK(Personnel!H30),"",Personnel!H30)</f>
        <v>0</v>
      </c>
      <c r="D28" s="225"/>
      <c r="E28" s="80" t="str">
        <f t="shared" si="5"/>
        <v/>
      </c>
      <c r="F28" s="87">
        <f t="shared" si="6"/>
        <v>0</v>
      </c>
      <c r="G28" s="87">
        <f t="shared" si="7"/>
        <v>0</v>
      </c>
      <c r="H28" s="78">
        <f t="shared" si="4"/>
        <v>0</v>
      </c>
      <c r="J28" s="65" t="str">
        <f>Personnel!J29</f>
        <v>Secretarial/Clerical</v>
      </c>
      <c r="K28" s="217">
        <f t="shared" si="8"/>
        <v>0</v>
      </c>
      <c r="L28" s="221">
        <f t="shared" si="9"/>
        <v>0</v>
      </c>
      <c r="M28" s="60">
        <f>SUMIF($B$25:$B$35,$J28,F$25:F$35)</f>
        <v>0</v>
      </c>
      <c r="N28" s="60">
        <f t="shared" si="10"/>
        <v>0</v>
      </c>
      <c r="O28" s="61">
        <f t="shared" si="11"/>
        <v>0</v>
      </c>
    </row>
    <row r="29" spans="1:15" ht="19" x14ac:dyDescent="0.25">
      <c r="A29" s="90" t="str">
        <f>IF(ISBLANK(Personnel!A31),"",Personnel!A31)</f>
        <v/>
      </c>
      <c r="B29" s="90" t="str">
        <f>IF(ISBLANK(Personnel!B31),"",Personnel!B31)</f>
        <v/>
      </c>
      <c r="C29" s="208">
        <f>IF(ISBLANK(Personnel!H31),"",Personnel!H31)</f>
        <v>0</v>
      </c>
      <c r="D29" s="225"/>
      <c r="E29" s="80" t="str">
        <f t="shared" si="5"/>
        <v/>
      </c>
      <c r="F29" s="87">
        <f t="shared" si="6"/>
        <v>0</v>
      </c>
      <c r="G29" s="87">
        <f t="shared" si="7"/>
        <v>0</v>
      </c>
      <c r="H29" s="78">
        <f t="shared" si="4"/>
        <v>0</v>
      </c>
      <c r="J29" s="65" t="str">
        <f>Personnel!J30</f>
        <v>Research Assistant</v>
      </c>
      <c r="K29" s="217">
        <f t="shared" si="8"/>
        <v>0</v>
      </c>
      <c r="L29" s="221">
        <f t="shared" si="9"/>
        <v>0</v>
      </c>
      <c r="M29" s="60">
        <f>SUMIF($B$25:$B$35,$J29,F$25:F$35)</f>
        <v>0</v>
      </c>
      <c r="N29" s="60">
        <f t="shared" si="10"/>
        <v>0</v>
      </c>
      <c r="O29" s="61">
        <f t="shared" si="11"/>
        <v>0</v>
      </c>
    </row>
    <row r="30" spans="1:15" ht="19" x14ac:dyDescent="0.25">
      <c r="A30" s="90" t="str">
        <f>IF(ISBLANK(Personnel!A32),"",Personnel!A32)</f>
        <v/>
      </c>
      <c r="B30" s="90" t="str">
        <f>IF(ISBLANK(Personnel!B32),"",Personnel!B32)</f>
        <v/>
      </c>
      <c r="C30" s="208">
        <f>IF(ISBLANK(Personnel!H32),"",Personnel!H32)</f>
        <v>0</v>
      </c>
      <c r="D30" s="225"/>
      <c r="E30" s="80" t="str">
        <f t="shared" si="5"/>
        <v/>
      </c>
      <c r="F30" s="87">
        <f t="shared" si="6"/>
        <v>0</v>
      </c>
      <c r="G30" s="87">
        <f t="shared" si="7"/>
        <v>0</v>
      </c>
      <c r="H30" s="78">
        <f t="shared" si="4"/>
        <v>0</v>
      </c>
      <c r="J30" s="65" t="str">
        <f>Personnel!J31</f>
        <v>Lab Manager</v>
      </c>
      <c r="K30" s="217">
        <f t="shared" si="8"/>
        <v>0</v>
      </c>
      <c r="L30" s="221">
        <f t="shared" si="9"/>
        <v>0</v>
      </c>
      <c r="M30" s="60">
        <f t="shared" si="10"/>
        <v>0</v>
      </c>
      <c r="N30" s="60">
        <f t="shared" si="10"/>
        <v>0</v>
      </c>
      <c r="O30" s="61">
        <f t="shared" si="11"/>
        <v>0</v>
      </c>
    </row>
    <row r="31" spans="1:15" ht="19" x14ac:dyDescent="0.25">
      <c r="A31" s="90" t="str">
        <f>IF(ISBLANK(Personnel!A33),"",Personnel!A33)</f>
        <v/>
      </c>
      <c r="B31" s="90" t="str">
        <f>IF(ISBLANK(Personnel!B33),"",Personnel!B33)</f>
        <v/>
      </c>
      <c r="C31" s="208">
        <f>IF(ISBLANK(Personnel!H33),"",Personnel!H33)</f>
        <v>0</v>
      </c>
      <c r="D31" s="225"/>
      <c r="E31" s="80" t="str">
        <f t="shared" si="5"/>
        <v/>
      </c>
      <c r="F31" s="87">
        <f t="shared" si="6"/>
        <v>0</v>
      </c>
      <c r="G31" s="87">
        <f t="shared" si="7"/>
        <v>0</v>
      </c>
      <c r="H31" s="78">
        <f t="shared" si="4"/>
        <v>0</v>
      </c>
      <c r="J31" s="65" t="str">
        <f>Personnel!J32</f>
        <v>Program Manager</v>
      </c>
      <c r="K31" s="217">
        <f t="shared" si="8"/>
        <v>0</v>
      </c>
      <c r="L31" s="221">
        <f t="shared" si="9"/>
        <v>0</v>
      </c>
      <c r="M31" s="60">
        <f t="shared" si="10"/>
        <v>0</v>
      </c>
      <c r="N31" s="60">
        <f t="shared" si="10"/>
        <v>0</v>
      </c>
      <c r="O31" s="61">
        <f t="shared" si="11"/>
        <v>0</v>
      </c>
    </row>
    <row r="32" spans="1:15" ht="19" x14ac:dyDescent="0.25">
      <c r="A32" s="90" t="str">
        <f>IF(ISBLANK(Personnel!A34),"",Personnel!A34)</f>
        <v/>
      </c>
      <c r="B32" s="90" t="str">
        <f>IF(ISBLANK(Personnel!B34),"",Personnel!B34)</f>
        <v/>
      </c>
      <c r="C32" s="208">
        <f>IF(ISBLANK(Personnel!H34),"",Personnel!H34)</f>
        <v>0</v>
      </c>
      <c r="D32" s="225"/>
      <c r="E32" s="80" t="str">
        <f t="shared" si="5"/>
        <v/>
      </c>
      <c r="F32" s="87">
        <f t="shared" si="6"/>
        <v>0</v>
      </c>
      <c r="G32" s="87">
        <f t="shared" si="7"/>
        <v>0</v>
      </c>
      <c r="H32" s="78">
        <f t="shared" si="4"/>
        <v>0</v>
      </c>
      <c r="J32" s="65" t="str">
        <f>Personnel!J33</f>
        <v>Clinical Research Coordinator</v>
      </c>
      <c r="K32" s="217">
        <f t="shared" si="8"/>
        <v>0</v>
      </c>
      <c r="L32" s="221">
        <f t="shared" si="9"/>
        <v>0</v>
      </c>
      <c r="M32" s="60">
        <f t="shared" si="10"/>
        <v>0</v>
      </c>
      <c r="N32" s="60">
        <f t="shared" si="10"/>
        <v>0</v>
      </c>
      <c r="O32" s="61">
        <f t="shared" si="11"/>
        <v>0</v>
      </c>
    </row>
    <row r="33" spans="1:15" ht="19" x14ac:dyDescent="0.25">
      <c r="A33" s="90" t="str">
        <f>IF(ISBLANK(Personnel!A35),"",Personnel!A35)</f>
        <v/>
      </c>
      <c r="B33" s="90" t="str">
        <f>IF(ISBLANK(Personnel!B35),"",Personnel!B35)</f>
        <v/>
      </c>
      <c r="C33" s="208">
        <f>IF(ISBLANK(Personnel!H35),"",Personnel!H35)</f>
        <v>0</v>
      </c>
      <c r="D33" s="225"/>
      <c r="E33" s="80" t="str">
        <f t="shared" si="5"/>
        <v/>
      </c>
      <c r="F33" s="87">
        <f t="shared" si="6"/>
        <v>0</v>
      </c>
      <c r="G33" s="87">
        <f t="shared" si="7"/>
        <v>0</v>
      </c>
      <c r="H33" s="78">
        <f t="shared" si="4"/>
        <v>0</v>
      </c>
      <c r="J33" s="65" t="str">
        <f>Personnel!J34</f>
        <v>Biostatistician</v>
      </c>
      <c r="K33" s="217">
        <f t="shared" si="8"/>
        <v>0</v>
      </c>
      <c r="L33" s="221">
        <f t="shared" si="9"/>
        <v>0</v>
      </c>
      <c r="M33" s="60">
        <f t="shared" si="10"/>
        <v>0</v>
      </c>
      <c r="N33" s="60">
        <f t="shared" si="10"/>
        <v>0</v>
      </c>
      <c r="O33" s="61">
        <f t="shared" si="11"/>
        <v>0</v>
      </c>
    </row>
    <row r="34" spans="1:15" ht="19" x14ac:dyDescent="0.25">
      <c r="A34" s="90" t="str">
        <f>IF(ISBLANK(Personnel!A36),"",Personnel!A36)</f>
        <v/>
      </c>
      <c r="B34" s="90" t="str">
        <f>IF(ISBLANK(Personnel!B36),"",Personnel!B36)</f>
        <v/>
      </c>
      <c r="C34" s="208">
        <f>IF(ISBLANK(Personnel!H36),"",Personnel!H36)</f>
        <v>0</v>
      </c>
      <c r="D34" s="225"/>
      <c r="E34" s="80" t="str">
        <f t="shared" si="5"/>
        <v/>
      </c>
      <c r="F34" s="87">
        <f t="shared" si="6"/>
        <v>0</v>
      </c>
      <c r="G34" s="87">
        <f t="shared" si="7"/>
        <v>0</v>
      </c>
      <c r="H34" s="78">
        <f t="shared" si="4"/>
        <v>0</v>
      </c>
      <c r="J34" s="65" t="str">
        <f>Personnel!J35</f>
        <v>Project Manager</v>
      </c>
      <c r="K34" s="217">
        <f t="shared" si="8"/>
        <v>0</v>
      </c>
      <c r="L34" s="221">
        <f t="shared" si="9"/>
        <v>0</v>
      </c>
      <c r="M34" s="60">
        <f t="shared" si="10"/>
        <v>0</v>
      </c>
      <c r="N34" s="60">
        <f t="shared" si="10"/>
        <v>0</v>
      </c>
      <c r="O34" s="61">
        <f t="shared" si="11"/>
        <v>0</v>
      </c>
    </row>
    <row r="35" spans="1:15" ht="19" x14ac:dyDescent="0.25">
      <c r="A35" s="90" t="str">
        <f>IF(ISBLANK(Personnel!A37),"",Personnel!A37)</f>
        <v/>
      </c>
      <c r="B35" s="90" t="str">
        <f>IF(ISBLANK(Personnel!B37),"",Personnel!B37)</f>
        <v/>
      </c>
      <c r="C35" s="208">
        <f>IF(ISBLANK(Personnel!H37),"",Personnel!H37)</f>
        <v>0</v>
      </c>
      <c r="D35" s="226"/>
      <c r="E35" s="89" t="str">
        <f t="shared" si="5"/>
        <v/>
      </c>
      <c r="F35" s="87">
        <f t="shared" si="6"/>
        <v>0</v>
      </c>
      <c r="G35" s="87">
        <f t="shared" si="7"/>
        <v>0</v>
      </c>
      <c r="H35" s="79">
        <f t="shared" si="4"/>
        <v>0</v>
      </c>
      <c r="J35" s="65" t="str">
        <f>Personnel!J36</f>
        <v>Statistical Programer</v>
      </c>
      <c r="K35" s="218">
        <f t="shared" si="8"/>
        <v>0</v>
      </c>
      <c r="L35" s="222">
        <f t="shared" si="9"/>
        <v>0</v>
      </c>
      <c r="M35" s="62">
        <f t="shared" si="10"/>
        <v>0</v>
      </c>
      <c r="N35" s="62">
        <f t="shared" si="10"/>
        <v>0</v>
      </c>
      <c r="O35" s="63">
        <f t="shared" si="11"/>
        <v>0</v>
      </c>
    </row>
    <row r="36" spans="1:15" ht="19" x14ac:dyDescent="0.25">
      <c r="A36" s="30" t="s">
        <v>62</v>
      </c>
      <c r="B36" s="31"/>
      <c r="C36" s="32"/>
      <c r="D36" s="33"/>
      <c r="E36" s="34"/>
      <c r="F36" s="35">
        <f>SUM(F25:F35)</f>
        <v>0</v>
      </c>
      <c r="G36" s="35">
        <f>SUM(G25:G35)</f>
        <v>0</v>
      </c>
      <c r="H36" s="36">
        <f>SUM(H25:H35)</f>
        <v>0</v>
      </c>
      <c r="J36" s="64" t="s">
        <v>116</v>
      </c>
      <c r="K36" s="219">
        <f>SUM(K25:K35)</f>
        <v>0</v>
      </c>
      <c r="L36" s="223">
        <f>SUM(L25:L35)</f>
        <v>0</v>
      </c>
      <c r="M36" s="71">
        <f>SUM(M25:M35)</f>
        <v>0</v>
      </c>
      <c r="N36" s="71">
        <f>SUM(N25:N35)</f>
        <v>0</v>
      </c>
      <c r="O36" s="72">
        <f>M36+N36</f>
        <v>0</v>
      </c>
    </row>
    <row r="39" spans="1:15" ht="26" x14ac:dyDescent="0.3">
      <c r="A39" s="345" t="s">
        <v>198</v>
      </c>
      <c r="B39" s="345"/>
      <c r="C39" s="345"/>
    </row>
    <row r="41" spans="1:15" ht="21" x14ac:dyDescent="0.25">
      <c r="A41" s="146" t="s">
        <v>71</v>
      </c>
      <c r="B41" s="147"/>
      <c r="C41" s="193" t="s">
        <v>236</v>
      </c>
    </row>
    <row r="42" spans="1:15" ht="21" x14ac:dyDescent="0.25">
      <c r="A42" s="148"/>
      <c r="B42" s="4"/>
      <c r="C42" s="194"/>
    </row>
    <row r="43" spans="1:15" ht="21" x14ac:dyDescent="0.25">
      <c r="A43" s="148"/>
      <c r="B43" s="4"/>
      <c r="C43" s="195"/>
    </row>
    <row r="44" spans="1:15" ht="21" x14ac:dyDescent="0.25">
      <c r="A44" s="148"/>
      <c r="B44" s="4"/>
      <c r="C44" s="195"/>
    </row>
    <row r="45" spans="1:15" ht="21" x14ac:dyDescent="0.25">
      <c r="A45" s="148"/>
      <c r="B45" s="4"/>
      <c r="C45" s="196"/>
    </row>
    <row r="46" spans="1:15" ht="21" x14ac:dyDescent="0.25">
      <c r="A46" s="130" t="s">
        <v>11</v>
      </c>
      <c r="B46" s="37"/>
      <c r="C46" s="132">
        <f t="shared" ref="C46" si="12">SUM(C42:C45)</f>
        <v>0</v>
      </c>
    </row>
    <row r="47" spans="1:15" ht="21" x14ac:dyDescent="0.25">
      <c r="A47" s="149"/>
      <c r="B47" s="4"/>
      <c r="C47" s="150"/>
    </row>
    <row r="48" spans="1:15" ht="21" x14ac:dyDescent="0.25">
      <c r="A48" s="151" t="s">
        <v>12</v>
      </c>
      <c r="B48" s="45"/>
      <c r="C48" s="193" t="s">
        <v>236</v>
      </c>
    </row>
    <row r="49" spans="1:3" ht="22" x14ac:dyDescent="0.25">
      <c r="A49" s="152" t="s">
        <v>208</v>
      </c>
      <c r="B49" s="4"/>
      <c r="C49" s="194"/>
    </row>
    <row r="50" spans="1:3" ht="21" x14ac:dyDescent="0.25">
      <c r="A50" s="148" t="s">
        <v>209</v>
      </c>
      <c r="B50" s="4"/>
      <c r="C50" s="197"/>
    </row>
    <row r="51" spans="1:3" ht="21" x14ac:dyDescent="0.25">
      <c r="A51" s="130" t="s">
        <v>11</v>
      </c>
      <c r="B51" s="37"/>
      <c r="C51" s="132">
        <f t="shared" ref="C51" si="13">SUM(C49:C50)</f>
        <v>0</v>
      </c>
    </row>
    <row r="52" spans="1:3" ht="21" x14ac:dyDescent="0.25">
      <c r="A52" s="4"/>
      <c r="B52" s="4"/>
      <c r="C52" s="150"/>
    </row>
    <row r="53" spans="1:3" ht="21" x14ac:dyDescent="0.25">
      <c r="A53" s="151" t="s">
        <v>13</v>
      </c>
      <c r="B53" s="45"/>
      <c r="C53" s="193" t="s">
        <v>236</v>
      </c>
    </row>
    <row r="54" spans="1:3" ht="21" x14ac:dyDescent="0.25">
      <c r="A54" s="148" t="s">
        <v>74</v>
      </c>
      <c r="B54" s="4"/>
      <c r="C54" s="194"/>
    </row>
    <row r="55" spans="1:3" ht="21" x14ac:dyDescent="0.25">
      <c r="A55" s="148" t="s">
        <v>75</v>
      </c>
      <c r="B55" s="4"/>
      <c r="C55" s="194"/>
    </row>
    <row r="56" spans="1:3" ht="21" x14ac:dyDescent="0.25">
      <c r="A56" s="148" t="s">
        <v>76</v>
      </c>
      <c r="B56" s="4"/>
      <c r="C56" s="194"/>
    </row>
    <row r="57" spans="1:3" ht="21" x14ac:dyDescent="0.25">
      <c r="A57" s="148" t="s">
        <v>77</v>
      </c>
      <c r="B57" s="4"/>
      <c r="C57" s="194"/>
    </row>
    <row r="58" spans="1:3" ht="21" x14ac:dyDescent="0.25">
      <c r="A58" s="148" t="s">
        <v>78</v>
      </c>
      <c r="B58" s="4"/>
      <c r="C58" s="194"/>
    </row>
    <row r="59" spans="1:3" ht="21" x14ac:dyDescent="0.25">
      <c r="A59" s="130" t="s">
        <v>11</v>
      </c>
      <c r="B59" s="37"/>
      <c r="C59" s="132">
        <f t="shared" ref="C59" si="14">SUM(C54:C58)</f>
        <v>0</v>
      </c>
    </row>
    <row r="61" spans="1:3" ht="26" x14ac:dyDescent="0.3">
      <c r="A61" s="345" t="s">
        <v>14</v>
      </c>
      <c r="B61" s="345"/>
      <c r="C61" s="345"/>
    </row>
    <row r="63" spans="1:3" ht="21" x14ac:dyDescent="0.25">
      <c r="A63" s="146" t="s">
        <v>15</v>
      </c>
      <c r="B63" s="147"/>
      <c r="C63" s="193" t="s">
        <v>236</v>
      </c>
    </row>
    <row r="64" spans="1:3" ht="21" x14ac:dyDescent="0.25">
      <c r="A64" s="148"/>
      <c r="B64" s="4"/>
      <c r="C64" s="194"/>
    </row>
    <row r="65" spans="1:3" ht="21" x14ac:dyDescent="0.25">
      <c r="A65" s="148"/>
      <c r="B65" s="4"/>
      <c r="C65" s="194"/>
    </row>
    <row r="66" spans="1:3" ht="21" x14ac:dyDescent="0.25">
      <c r="A66" s="148"/>
      <c r="B66" s="4"/>
      <c r="C66" s="194"/>
    </row>
    <row r="67" spans="1:3" ht="21" x14ac:dyDescent="0.25">
      <c r="A67" s="148"/>
      <c r="B67" s="4"/>
      <c r="C67" s="194"/>
    </row>
    <row r="68" spans="1:3" ht="21" x14ac:dyDescent="0.25">
      <c r="A68" s="148"/>
      <c r="B68" s="4"/>
      <c r="C68" s="195"/>
    </row>
    <row r="69" spans="1:3" ht="21" x14ac:dyDescent="0.25">
      <c r="A69" s="148"/>
      <c r="B69" s="4"/>
      <c r="C69" s="195"/>
    </row>
    <row r="70" spans="1:3" ht="21" x14ac:dyDescent="0.25">
      <c r="A70" s="148"/>
      <c r="B70" s="4"/>
      <c r="C70" s="195"/>
    </row>
    <row r="71" spans="1:3" ht="21" x14ac:dyDescent="0.25">
      <c r="A71" s="199"/>
      <c r="B71" s="9"/>
      <c r="C71" s="200"/>
    </row>
    <row r="72" spans="1:3" ht="21" x14ac:dyDescent="0.25">
      <c r="A72" s="130" t="s">
        <v>11</v>
      </c>
      <c r="B72" s="37"/>
      <c r="C72" s="132">
        <f>SUM(C64:C71)</f>
        <v>0</v>
      </c>
    </row>
    <row r="73" spans="1:3" ht="21" x14ac:dyDescent="0.25">
      <c r="A73" s="4"/>
      <c r="B73" s="4"/>
      <c r="C73" s="21"/>
    </row>
    <row r="74" spans="1:3" ht="21" x14ac:dyDescent="0.25">
      <c r="A74" s="146" t="s">
        <v>16</v>
      </c>
      <c r="B74" s="147"/>
      <c r="C74" s="193" t="s">
        <v>236</v>
      </c>
    </row>
    <row r="75" spans="1:3" ht="21" x14ac:dyDescent="0.25">
      <c r="A75" s="148"/>
      <c r="B75" s="4"/>
      <c r="C75" s="194"/>
    </row>
    <row r="76" spans="1:3" ht="21" x14ac:dyDescent="0.25">
      <c r="A76" s="148"/>
      <c r="B76" s="4"/>
      <c r="C76" s="196"/>
    </row>
    <row r="77" spans="1:3" ht="21" x14ac:dyDescent="0.25">
      <c r="A77" s="130" t="s">
        <v>11</v>
      </c>
      <c r="B77" s="37"/>
      <c r="C77" s="132">
        <f>SUM(C75:C76)</f>
        <v>0</v>
      </c>
    </row>
    <row r="78" spans="1:3" ht="21" x14ac:dyDescent="0.25">
      <c r="A78" s="4"/>
      <c r="B78" s="4"/>
      <c r="C78" s="21"/>
    </row>
    <row r="79" spans="1:3" ht="21" x14ac:dyDescent="0.25">
      <c r="A79" s="146" t="s">
        <v>17</v>
      </c>
      <c r="B79" s="147"/>
      <c r="C79" s="193" t="s">
        <v>236</v>
      </c>
    </row>
    <row r="80" spans="1:3" ht="21" x14ac:dyDescent="0.25">
      <c r="A80" s="148"/>
      <c r="B80" s="4"/>
      <c r="C80" s="194"/>
    </row>
    <row r="81" spans="1:3" ht="21" x14ac:dyDescent="0.25">
      <c r="A81" s="148"/>
      <c r="B81" s="4"/>
      <c r="C81" s="195"/>
    </row>
    <row r="82" spans="1:3" ht="21" x14ac:dyDescent="0.25">
      <c r="A82" s="148"/>
      <c r="B82" s="4"/>
      <c r="C82" s="196"/>
    </row>
    <row r="83" spans="1:3" ht="21" x14ac:dyDescent="0.25">
      <c r="A83" s="130" t="s">
        <v>11</v>
      </c>
      <c r="B83" s="37"/>
      <c r="C83" s="132">
        <f>SUM(C80:C82)</f>
        <v>0</v>
      </c>
    </row>
    <row r="84" spans="1:3" ht="21" x14ac:dyDescent="0.25">
      <c r="A84" s="4"/>
      <c r="B84" s="4"/>
      <c r="C84" s="21"/>
    </row>
    <row r="85" spans="1:3" ht="21" x14ac:dyDescent="0.25">
      <c r="A85" s="146" t="s">
        <v>18</v>
      </c>
      <c r="B85" s="147"/>
      <c r="C85" s="193" t="s">
        <v>236</v>
      </c>
    </row>
    <row r="86" spans="1:3" ht="21" x14ac:dyDescent="0.25">
      <c r="A86" s="19"/>
      <c r="B86" s="4"/>
      <c r="C86" s="194"/>
    </row>
    <row r="87" spans="1:3" ht="21" x14ac:dyDescent="0.25">
      <c r="A87" s="19"/>
      <c r="B87" s="4"/>
      <c r="C87" s="195"/>
    </row>
    <row r="88" spans="1:3" ht="21" x14ac:dyDescent="0.25">
      <c r="A88" s="19"/>
      <c r="B88" s="4"/>
      <c r="C88" s="196"/>
    </row>
    <row r="89" spans="1:3" ht="21" x14ac:dyDescent="0.25">
      <c r="A89" s="130" t="s">
        <v>11</v>
      </c>
      <c r="B89" s="37"/>
      <c r="C89" s="132">
        <f>SUM(C86:C88)</f>
        <v>0</v>
      </c>
    </row>
    <row r="90" spans="1:3" ht="21" x14ac:dyDescent="0.25">
      <c r="A90" s="4"/>
      <c r="B90" s="4"/>
      <c r="C90" s="21"/>
    </row>
    <row r="91" spans="1:3" ht="21" x14ac:dyDescent="0.25">
      <c r="A91" s="146" t="s">
        <v>19</v>
      </c>
      <c r="B91" s="147"/>
      <c r="C91" s="193" t="s">
        <v>236</v>
      </c>
    </row>
    <row r="92" spans="1:3" ht="21" x14ac:dyDescent="0.25">
      <c r="A92" s="38">
        <f>IF(ISBLANK(Subcontracts!B4),"",(Subcontracts!B4))</f>
        <v>0</v>
      </c>
      <c r="B92" s="4"/>
      <c r="C92" s="194">
        <f>Subcontracts!G10</f>
        <v>0</v>
      </c>
    </row>
    <row r="93" spans="1:3" ht="21" x14ac:dyDescent="0.25">
      <c r="A93" s="38">
        <f>IF(ISBLANK(Subcontracts!B13),"",(Subcontracts!B13))</f>
        <v>0</v>
      </c>
      <c r="B93" s="4"/>
      <c r="C93" s="195">
        <f>Subcontracts!G19</f>
        <v>0</v>
      </c>
    </row>
    <row r="94" spans="1:3" ht="21" x14ac:dyDescent="0.25">
      <c r="A94" s="38">
        <f>Subcontracts!B22</f>
        <v>0</v>
      </c>
      <c r="B94" s="4"/>
      <c r="C94" s="195">
        <f>Subcontracts!G28</f>
        <v>0</v>
      </c>
    </row>
    <row r="95" spans="1:3" ht="21" x14ac:dyDescent="0.25">
      <c r="A95" s="38">
        <f>Subcontracts!B31</f>
        <v>0</v>
      </c>
      <c r="B95" s="4"/>
      <c r="C95" s="195">
        <f>Subcontracts!G37</f>
        <v>0</v>
      </c>
    </row>
    <row r="96" spans="1:3" ht="21" x14ac:dyDescent="0.25">
      <c r="A96" s="38">
        <f>Subcontracts!B40</f>
        <v>0</v>
      </c>
      <c r="B96" s="4"/>
      <c r="C96" s="195">
        <f>Subcontracts!G46</f>
        <v>0</v>
      </c>
    </row>
    <row r="97" spans="1:3" ht="21" x14ac:dyDescent="0.25">
      <c r="A97" s="38">
        <f>Subcontracts!B48</f>
        <v>0</v>
      </c>
      <c r="B97" s="4"/>
      <c r="C97" s="195">
        <f>Subcontracts!G54</f>
        <v>0</v>
      </c>
    </row>
    <row r="98" spans="1:3" ht="21" x14ac:dyDescent="0.25">
      <c r="A98" s="38">
        <f>Subcontracts!B56</f>
        <v>0</v>
      </c>
      <c r="B98" s="4"/>
      <c r="C98" s="195">
        <f>Subcontracts!G62</f>
        <v>0</v>
      </c>
    </row>
    <row r="99" spans="1:3" ht="21" x14ac:dyDescent="0.25">
      <c r="A99" s="38">
        <f>Subcontracts!B64</f>
        <v>0</v>
      </c>
      <c r="B99" s="4"/>
      <c r="C99" s="196">
        <f>Subcontracts!G70</f>
        <v>0</v>
      </c>
    </row>
    <row r="100" spans="1:3" ht="21" x14ac:dyDescent="0.25">
      <c r="A100" s="130" t="s">
        <v>11</v>
      </c>
      <c r="B100" s="37"/>
      <c r="C100" s="132">
        <f>SUM(C92:C99)</f>
        <v>0</v>
      </c>
    </row>
    <row r="101" spans="1:3" ht="21" x14ac:dyDescent="0.25">
      <c r="A101" s="4"/>
      <c r="B101" s="4"/>
      <c r="C101" s="21"/>
    </row>
    <row r="102" spans="1:3" ht="21" x14ac:dyDescent="0.25">
      <c r="A102" s="146" t="s">
        <v>20</v>
      </c>
      <c r="B102" s="147"/>
      <c r="C102" s="193" t="s">
        <v>236</v>
      </c>
    </row>
    <row r="103" spans="1:3" ht="21" x14ac:dyDescent="0.25">
      <c r="A103" s="148"/>
      <c r="B103" s="4"/>
      <c r="C103" s="194"/>
    </row>
    <row r="104" spans="1:3" ht="21" x14ac:dyDescent="0.25">
      <c r="A104" s="148"/>
      <c r="B104" s="4"/>
      <c r="C104" s="196"/>
    </row>
    <row r="105" spans="1:3" ht="21" x14ac:dyDescent="0.25">
      <c r="A105" s="130" t="s">
        <v>11</v>
      </c>
      <c r="B105" s="37"/>
      <c r="C105" s="132">
        <f>SUM(C103:C104)</f>
        <v>0</v>
      </c>
    </row>
    <row r="106" spans="1:3" ht="21" x14ac:dyDescent="0.25">
      <c r="A106" s="12"/>
      <c r="B106" s="4"/>
      <c r="C106" s="13"/>
    </row>
    <row r="107" spans="1:3" ht="21" x14ac:dyDescent="0.25">
      <c r="A107" s="146" t="s">
        <v>28</v>
      </c>
      <c r="B107" s="147"/>
      <c r="C107" s="193" t="s">
        <v>236</v>
      </c>
    </row>
    <row r="108" spans="1:3" ht="21" x14ac:dyDescent="0.25">
      <c r="A108" s="148"/>
      <c r="B108" s="4"/>
      <c r="C108" s="194"/>
    </row>
    <row r="109" spans="1:3" ht="21" x14ac:dyDescent="0.25">
      <c r="A109" s="148"/>
      <c r="B109" s="4"/>
      <c r="C109" s="196"/>
    </row>
    <row r="110" spans="1:3" ht="21" x14ac:dyDescent="0.25">
      <c r="A110" s="130" t="s">
        <v>11</v>
      </c>
      <c r="B110" s="37"/>
      <c r="C110" s="132">
        <f>SUM(C108:C109)</f>
        <v>0</v>
      </c>
    </row>
    <row r="111" spans="1:3" ht="21" x14ac:dyDescent="0.25">
      <c r="A111" s="12"/>
      <c r="B111" s="4"/>
      <c r="C111" s="13"/>
    </row>
    <row r="112" spans="1:3" ht="21" x14ac:dyDescent="0.25">
      <c r="A112" s="146" t="s">
        <v>103</v>
      </c>
      <c r="B112" s="147"/>
      <c r="C112" s="193" t="s">
        <v>236</v>
      </c>
    </row>
    <row r="113" spans="1:3" ht="21" x14ac:dyDescent="0.25">
      <c r="A113" s="148"/>
      <c r="B113" s="4"/>
      <c r="C113" s="194"/>
    </row>
    <row r="114" spans="1:3" ht="21" x14ac:dyDescent="0.25">
      <c r="A114" s="148"/>
      <c r="B114" s="4"/>
      <c r="C114" s="195"/>
    </row>
    <row r="115" spans="1:3" ht="21" x14ac:dyDescent="0.25">
      <c r="A115" s="148"/>
      <c r="B115" s="4"/>
      <c r="C115" s="195"/>
    </row>
    <row r="116" spans="1:3" ht="21" x14ac:dyDescent="0.25">
      <c r="A116" s="148"/>
      <c r="B116" s="4"/>
      <c r="C116" s="195"/>
    </row>
    <row r="117" spans="1:3" ht="21" x14ac:dyDescent="0.25">
      <c r="A117" s="148"/>
      <c r="B117" s="4"/>
      <c r="C117" s="195"/>
    </row>
    <row r="118" spans="1:3" ht="21" x14ac:dyDescent="0.25">
      <c r="A118" s="148"/>
      <c r="B118" s="4"/>
      <c r="C118" s="195"/>
    </row>
    <row r="119" spans="1:3" ht="21" x14ac:dyDescent="0.25">
      <c r="A119" s="148"/>
      <c r="B119" s="4"/>
      <c r="C119" s="195"/>
    </row>
    <row r="120" spans="1:3" ht="21" x14ac:dyDescent="0.25">
      <c r="A120" s="148"/>
      <c r="B120" s="4"/>
      <c r="C120" s="195"/>
    </row>
    <row r="121" spans="1:3" ht="21" x14ac:dyDescent="0.25">
      <c r="A121" s="148"/>
      <c r="B121" s="4"/>
      <c r="C121" s="195"/>
    </row>
    <row r="122" spans="1:3" ht="21" x14ac:dyDescent="0.25">
      <c r="A122" s="148"/>
      <c r="B122" s="4"/>
      <c r="C122" s="196"/>
    </row>
    <row r="123" spans="1:3" ht="21" x14ac:dyDescent="0.25">
      <c r="A123" s="130" t="s">
        <v>11</v>
      </c>
      <c r="B123" s="37"/>
      <c r="C123" s="198">
        <f>SUM(C113:C122)</f>
        <v>0</v>
      </c>
    </row>
  </sheetData>
  <mergeCells count="9">
    <mergeCell ref="A39:C39"/>
    <mergeCell ref="A61:C61"/>
    <mergeCell ref="A1:O1"/>
    <mergeCell ref="A3:O3"/>
    <mergeCell ref="A10:D10"/>
    <mergeCell ref="E10:H10"/>
    <mergeCell ref="A11:H11"/>
    <mergeCell ref="A23:H23"/>
    <mergeCell ref="J23:O23"/>
  </mergeCells>
  <conditionalFormatting sqref="O36">
    <cfRule type="cellIs" dxfId="45" priority="1" operator="equal">
      <formula>$H$36</formula>
    </cfRule>
  </conditionalFormatting>
  <hyperlinks>
    <hyperlink ref="A4" location="Summary!A1" display="Back to summary"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5"/>
  <sheetViews>
    <sheetView zoomScale="70" zoomScaleNormal="70" workbookViewId="0">
      <pane ySplit="2" topLeftCell="A3" activePane="bottomLeft" state="frozen"/>
      <selection pane="bottomLeft" activeCell="X10" sqref="X10"/>
    </sheetView>
  </sheetViews>
  <sheetFormatPr baseColWidth="10" defaultColWidth="9.19921875" defaultRowHeight="29" customHeight="1" x14ac:dyDescent="0.3"/>
  <cols>
    <col min="1" max="1" width="38.19921875" style="10" bestFit="1" customWidth="1"/>
    <col min="2" max="2" width="2.19921875" style="10" customWidth="1"/>
    <col min="3" max="6" width="19.19921875" style="10" customWidth="1"/>
    <col min="7" max="7" width="23.796875" style="10" bestFit="1" customWidth="1"/>
    <col min="8" max="8" width="32" style="10" customWidth="1"/>
    <col min="9" max="9" width="9.19921875" style="10"/>
    <col min="10" max="10" width="25.3984375" style="10" bestFit="1" customWidth="1"/>
    <col min="11" max="11" width="35.796875" style="10" customWidth="1"/>
    <col min="12" max="12" width="9.19921875" style="10"/>
    <col min="13" max="13" width="11.59765625" style="10" bestFit="1" customWidth="1"/>
    <col min="14" max="14" width="10.59765625" style="10" bestFit="1" customWidth="1"/>
    <col min="15" max="15" width="11.59765625" style="10" bestFit="1" customWidth="1"/>
    <col min="16" max="16384" width="9.19921875" style="10"/>
  </cols>
  <sheetData>
    <row r="1" spans="1:18" ht="29" customHeight="1" x14ac:dyDescent="0.3">
      <c r="A1" s="316" t="s">
        <v>41</v>
      </c>
      <c r="B1" s="354"/>
      <c r="C1" s="354"/>
      <c r="D1" s="354"/>
      <c r="E1" s="354"/>
      <c r="F1" s="354"/>
      <c r="G1" s="354"/>
      <c r="H1" s="355"/>
      <c r="J1" s="349" t="s">
        <v>133</v>
      </c>
      <c r="K1" s="350"/>
      <c r="L1" s="4"/>
      <c r="M1" s="4"/>
      <c r="N1" s="4"/>
      <c r="O1" s="4"/>
      <c r="P1" s="4"/>
      <c r="Q1" s="4"/>
      <c r="R1" s="4"/>
    </row>
    <row r="2" spans="1:18" ht="29" customHeight="1" x14ac:dyDescent="0.3">
      <c r="A2" s="301" t="s">
        <v>122</v>
      </c>
      <c r="B2" s="51"/>
      <c r="C2" s="51"/>
      <c r="D2" s="51"/>
      <c r="E2" s="51"/>
      <c r="F2" s="51"/>
      <c r="G2" s="51"/>
      <c r="H2" s="51"/>
    </row>
    <row r="3" spans="1:18" s="4" customFormat="1" ht="29" customHeight="1" x14ac:dyDescent="0.25"/>
    <row r="4" spans="1:18" s="4" customFormat="1" ht="29" customHeight="1" x14ac:dyDescent="0.3">
      <c r="A4" s="136" t="s">
        <v>42</v>
      </c>
      <c r="B4" s="351">
        <f>'Application Details'!C34</f>
        <v>0</v>
      </c>
      <c r="C4" s="351"/>
      <c r="D4" s="351"/>
      <c r="E4" s="137"/>
      <c r="F4" s="137"/>
      <c r="G4" s="171" t="s">
        <v>193</v>
      </c>
      <c r="H4" s="172">
        <v>0.77</v>
      </c>
      <c r="J4" s="5" t="s">
        <v>65</v>
      </c>
      <c r="K4" s="9">
        <f>'Application Details'!J34</f>
        <v>0</v>
      </c>
    </row>
    <row r="5" spans="1:18" s="4" customFormat="1" ht="29" customHeight="1" x14ac:dyDescent="0.3">
      <c r="A5" s="138" t="s">
        <v>161</v>
      </c>
      <c r="B5" s="352">
        <f>'Application Details'!C35</f>
        <v>0</v>
      </c>
      <c r="C5" s="352"/>
      <c r="D5" s="352"/>
      <c r="E5" s="139"/>
      <c r="F5" s="139"/>
      <c r="G5" s="139"/>
      <c r="H5" s="140"/>
      <c r="J5" s="144" t="s">
        <v>66</v>
      </c>
      <c r="K5" s="9">
        <f>'Application Details'!J35</f>
        <v>0</v>
      </c>
    </row>
    <row r="6" spans="1:18" s="4" customFormat="1" ht="29" customHeight="1" x14ac:dyDescent="0.25">
      <c r="A6" s="17"/>
      <c r="B6" s="353"/>
      <c r="C6" s="353"/>
      <c r="D6" s="353"/>
      <c r="H6" s="18"/>
      <c r="J6" s="5" t="s">
        <v>68</v>
      </c>
      <c r="K6" s="111">
        <f>'Application Details'!J36</f>
        <v>0</v>
      </c>
    </row>
    <row r="7" spans="1:18" s="4" customFormat="1" ht="29" customHeight="1" x14ac:dyDescent="0.25">
      <c r="A7" s="19"/>
      <c r="C7" s="119" t="s">
        <v>55</v>
      </c>
      <c r="D7" s="119" t="s">
        <v>58</v>
      </c>
      <c r="E7" s="119" t="s">
        <v>59</v>
      </c>
      <c r="F7" s="119" t="s">
        <v>60</v>
      </c>
      <c r="G7" s="119" t="s">
        <v>61</v>
      </c>
      <c r="H7" s="143" t="s">
        <v>32</v>
      </c>
      <c r="J7" s="5"/>
    </row>
    <row r="8" spans="1:18" s="4" customFormat="1" ht="29" customHeight="1" x14ac:dyDescent="0.25">
      <c r="A8" s="38" t="s">
        <v>7</v>
      </c>
      <c r="C8" s="134"/>
      <c r="D8" s="134"/>
      <c r="E8" s="134"/>
      <c r="F8" s="134"/>
      <c r="G8" s="134"/>
      <c r="H8" s="135">
        <f>SUM(C8:G8)</f>
        <v>0</v>
      </c>
      <c r="J8" s="5"/>
    </row>
    <row r="9" spans="1:18" s="4" customFormat="1" ht="29" customHeight="1" x14ac:dyDescent="0.25">
      <c r="A9" s="38" t="s">
        <v>8</v>
      </c>
      <c r="C9" s="129"/>
      <c r="D9" s="129"/>
      <c r="E9" s="129"/>
      <c r="F9" s="129"/>
      <c r="G9" s="129"/>
      <c r="H9" s="133">
        <f>SUM(C9:G9)</f>
        <v>0</v>
      </c>
      <c r="J9" s="5"/>
    </row>
    <row r="10" spans="1:18" s="4" customFormat="1" ht="29" customHeight="1" x14ac:dyDescent="0.25">
      <c r="A10" s="130" t="s">
        <v>9</v>
      </c>
      <c r="B10" s="37"/>
      <c r="C10" s="131">
        <f>SUM(C8:C9)</f>
        <v>0</v>
      </c>
      <c r="D10" s="131">
        <f>SUM(D8:D9)</f>
        <v>0</v>
      </c>
      <c r="E10" s="131">
        <f>SUM(E8:E9)</f>
        <v>0</v>
      </c>
      <c r="F10" s="131">
        <f>SUM(F8:F9)</f>
        <v>0</v>
      </c>
      <c r="G10" s="131">
        <f>SUM(G8:G9)</f>
        <v>0</v>
      </c>
      <c r="H10" s="132">
        <f>SUM(C10:G10)</f>
        <v>0</v>
      </c>
      <c r="J10" s="5"/>
    </row>
    <row r="11" spans="1:18" s="4" customFormat="1" ht="29" customHeight="1" x14ac:dyDescent="0.25">
      <c r="D11" s="4" t="s">
        <v>30</v>
      </c>
      <c r="J11" s="5"/>
    </row>
    <row r="12" spans="1:18" s="4" customFormat="1" ht="29" customHeight="1" x14ac:dyDescent="0.25">
      <c r="A12" s="12"/>
      <c r="C12" s="11"/>
      <c r="D12" s="11"/>
      <c r="E12" s="11"/>
      <c r="F12" s="11"/>
      <c r="G12" s="11"/>
      <c r="H12" s="13"/>
      <c r="J12" s="5"/>
    </row>
    <row r="13" spans="1:18" s="4" customFormat="1" ht="29" customHeight="1" x14ac:dyDescent="0.3">
      <c r="A13" s="136" t="s">
        <v>43</v>
      </c>
      <c r="B13" s="351">
        <f>'Application Details'!C38</f>
        <v>0</v>
      </c>
      <c r="C13" s="351"/>
      <c r="D13" s="351"/>
      <c r="E13" s="137"/>
      <c r="F13" s="137"/>
      <c r="G13" s="171" t="s">
        <v>193</v>
      </c>
      <c r="H13" s="172">
        <v>0</v>
      </c>
      <c r="J13" s="5" t="s">
        <v>65</v>
      </c>
      <c r="K13" s="9">
        <f>'Application Details'!J38</f>
        <v>0</v>
      </c>
    </row>
    <row r="14" spans="1:18" s="4" customFormat="1" ht="29" customHeight="1" x14ac:dyDescent="0.3">
      <c r="A14" s="138" t="s">
        <v>161</v>
      </c>
      <c r="B14" s="352">
        <f>'Application Details'!C39</f>
        <v>0</v>
      </c>
      <c r="C14" s="352"/>
      <c r="D14" s="352"/>
      <c r="E14" s="139"/>
      <c r="F14" s="139"/>
      <c r="G14" s="139"/>
      <c r="H14" s="140"/>
      <c r="J14" s="144" t="s">
        <v>66</v>
      </c>
      <c r="K14" s="91">
        <f>'Application Details'!J39</f>
        <v>0</v>
      </c>
    </row>
    <row r="15" spans="1:18" s="4" customFormat="1" ht="29" customHeight="1" x14ac:dyDescent="0.25">
      <c r="A15" s="17"/>
      <c r="B15" s="353"/>
      <c r="C15" s="353"/>
      <c r="D15" s="353"/>
      <c r="H15" s="18"/>
      <c r="J15" s="5" t="s">
        <v>68</v>
      </c>
      <c r="K15" s="117">
        <f>'Application Details'!J40</f>
        <v>0</v>
      </c>
    </row>
    <row r="16" spans="1:18" s="4" customFormat="1" ht="29" customHeight="1" x14ac:dyDescent="0.25">
      <c r="A16" s="19"/>
      <c r="C16" s="274" t="s">
        <v>55</v>
      </c>
      <c r="D16" s="274" t="s">
        <v>58</v>
      </c>
      <c r="E16" s="274" t="s">
        <v>59</v>
      </c>
      <c r="F16" s="274" t="s">
        <v>60</v>
      </c>
      <c r="G16" s="274" t="s">
        <v>61</v>
      </c>
      <c r="H16" s="275" t="s">
        <v>32</v>
      </c>
      <c r="J16" s="5"/>
    </row>
    <row r="17" spans="1:15" s="4" customFormat="1" ht="29" customHeight="1" x14ac:dyDescent="0.25">
      <c r="A17" s="38" t="s">
        <v>7</v>
      </c>
      <c r="C17" s="134"/>
      <c r="D17" s="134"/>
      <c r="E17" s="134"/>
      <c r="F17" s="134"/>
      <c r="G17" s="134"/>
      <c r="H17" s="276">
        <f>SUM(C17:G17)</f>
        <v>0</v>
      </c>
      <c r="J17" s="5"/>
    </row>
    <row r="18" spans="1:15" s="4" customFormat="1" ht="29" customHeight="1" x14ac:dyDescent="0.25">
      <c r="A18" s="38" t="s">
        <v>8</v>
      </c>
      <c r="C18" s="129"/>
      <c r="D18" s="129"/>
      <c r="E18" s="129"/>
      <c r="F18" s="129"/>
      <c r="G18" s="129"/>
      <c r="H18" s="277">
        <f>SUM(C18:G18)</f>
        <v>0</v>
      </c>
      <c r="J18" s="5"/>
    </row>
    <row r="19" spans="1:15" s="4" customFormat="1" ht="29" customHeight="1" x14ac:dyDescent="0.25">
      <c r="A19" s="130" t="s">
        <v>9</v>
      </c>
      <c r="B19" s="37"/>
      <c r="C19" s="131">
        <f>SUM(C17:C18)</f>
        <v>0</v>
      </c>
      <c r="D19" s="131">
        <f>SUM(D17:D18)</f>
        <v>0</v>
      </c>
      <c r="E19" s="131">
        <f>SUM(E17:E18)</f>
        <v>0</v>
      </c>
      <c r="F19" s="131">
        <f>SUM(F17:F18)</f>
        <v>0</v>
      </c>
      <c r="G19" s="131">
        <f>SUM(G17:G18)</f>
        <v>0</v>
      </c>
      <c r="H19" s="278">
        <f>SUM(C19:G19)</f>
        <v>0</v>
      </c>
      <c r="J19" s="5"/>
      <c r="K19" s="294"/>
    </row>
    <row r="20" spans="1:15" s="4" customFormat="1" ht="29" customHeight="1" x14ac:dyDescent="0.25">
      <c r="C20" s="294"/>
      <c r="D20" s="294"/>
      <c r="E20" s="294"/>
      <c r="F20" s="294"/>
      <c r="G20" s="294"/>
      <c r="H20" s="294"/>
      <c r="J20" s="5"/>
    </row>
    <row r="21" spans="1:15" s="4" customFormat="1" ht="29" customHeight="1" x14ac:dyDescent="0.25">
      <c r="J21" s="5"/>
    </row>
    <row r="22" spans="1:15" s="4" customFormat="1" ht="29" customHeight="1" x14ac:dyDescent="0.3">
      <c r="A22" s="136" t="s">
        <v>44</v>
      </c>
      <c r="B22" s="351">
        <f>'Application Details'!C42</f>
        <v>0</v>
      </c>
      <c r="C22" s="351"/>
      <c r="D22" s="351"/>
      <c r="E22" s="137"/>
      <c r="F22" s="137"/>
      <c r="G22" s="171" t="s">
        <v>193</v>
      </c>
      <c r="H22" s="172"/>
      <c r="J22" s="5" t="s">
        <v>65</v>
      </c>
      <c r="K22" s="9">
        <f>'Application Details'!J42</f>
        <v>0</v>
      </c>
    </row>
    <row r="23" spans="1:15" s="4" customFormat="1" ht="29" customHeight="1" x14ac:dyDescent="0.3">
      <c r="A23" s="138" t="s">
        <v>161</v>
      </c>
      <c r="B23" s="352">
        <f>'Application Details'!C43</f>
        <v>0</v>
      </c>
      <c r="C23" s="352"/>
      <c r="D23" s="352"/>
      <c r="E23" s="139"/>
      <c r="F23" s="139"/>
      <c r="G23" s="139"/>
      <c r="H23" s="140"/>
      <c r="J23" s="144" t="s">
        <v>66</v>
      </c>
      <c r="K23" s="9">
        <f>'Application Details'!J43</f>
        <v>0</v>
      </c>
    </row>
    <row r="24" spans="1:15" s="4" customFormat="1" ht="29" customHeight="1" x14ac:dyDescent="0.25">
      <c r="A24" s="17"/>
      <c r="B24" s="353"/>
      <c r="C24" s="353"/>
      <c r="D24" s="353"/>
      <c r="H24" s="18"/>
      <c r="J24" s="5" t="s">
        <v>68</v>
      </c>
      <c r="K24" s="117">
        <f>'Application Details'!J44</f>
        <v>0</v>
      </c>
    </row>
    <row r="25" spans="1:15" s="4" customFormat="1" ht="29" customHeight="1" x14ac:dyDescent="0.25">
      <c r="A25" s="19"/>
      <c r="C25" s="119" t="s">
        <v>55</v>
      </c>
      <c r="D25" s="119" t="s">
        <v>58</v>
      </c>
      <c r="E25" s="119" t="s">
        <v>59</v>
      </c>
      <c r="F25" s="119" t="s">
        <v>60</v>
      </c>
      <c r="G25" s="119" t="s">
        <v>61</v>
      </c>
      <c r="H25" s="143" t="s">
        <v>32</v>
      </c>
      <c r="J25" s="5"/>
    </row>
    <row r="26" spans="1:15" s="4" customFormat="1" ht="29" customHeight="1" x14ac:dyDescent="0.25">
      <c r="A26" s="38" t="s">
        <v>7</v>
      </c>
      <c r="C26" s="134"/>
      <c r="D26" s="134"/>
      <c r="E26" s="134"/>
      <c r="F26" s="134"/>
      <c r="G26" s="134"/>
      <c r="H26" s="135">
        <f>SUM(C26:G26)</f>
        <v>0</v>
      </c>
      <c r="J26" s="5"/>
      <c r="L26" s="14"/>
      <c r="M26" s="6"/>
      <c r="N26" s="6"/>
      <c r="O26" s="6"/>
    </row>
    <row r="27" spans="1:15" s="4" customFormat="1" ht="29" customHeight="1" x14ac:dyDescent="0.25">
      <c r="A27" s="38" t="s">
        <v>8</v>
      </c>
      <c r="C27" s="129"/>
      <c r="D27" s="129"/>
      <c r="E27" s="129"/>
      <c r="F27" s="129"/>
      <c r="G27" s="129"/>
      <c r="H27" s="133">
        <f>SUM(C27:G27)</f>
        <v>0</v>
      </c>
      <c r="J27" s="5"/>
      <c r="M27" s="6"/>
      <c r="N27" s="6"/>
      <c r="O27" s="6"/>
    </row>
    <row r="28" spans="1:15" s="4" customFormat="1" ht="29" customHeight="1" x14ac:dyDescent="0.25">
      <c r="A28" s="20" t="s">
        <v>9</v>
      </c>
      <c r="B28" s="9"/>
      <c r="C28" s="131">
        <f>SUM(C26:C27)</f>
        <v>0</v>
      </c>
      <c r="D28" s="131">
        <f>SUM(D26:D27)</f>
        <v>0</v>
      </c>
      <c r="E28" s="131">
        <f>SUM(E26:E27)</f>
        <v>0</v>
      </c>
      <c r="F28" s="131">
        <f>SUM(F26:F27)</f>
        <v>0</v>
      </c>
      <c r="G28" s="131">
        <f>SUM(G26:G27)</f>
        <v>0</v>
      </c>
      <c r="H28" s="132">
        <f>SUM(C28:G28)</f>
        <v>0</v>
      </c>
      <c r="J28" s="5"/>
    </row>
    <row r="29" spans="1:15" s="4" customFormat="1" ht="29" customHeight="1" x14ac:dyDescent="0.25">
      <c r="D29" s="4" t="s">
        <v>30</v>
      </c>
      <c r="J29" s="5"/>
    </row>
    <row r="30" spans="1:15" s="4" customFormat="1" ht="29" customHeight="1" x14ac:dyDescent="0.25">
      <c r="J30" s="5"/>
    </row>
    <row r="31" spans="1:15" s="4" customFormat="1" ht="29" customHeight="1" x14ac:dyDescent="0.3">
      <c r="A31" s="136" t="s">
        <v>45</v>
      </c>
      <c r="B31" s="351">
        <f>'Application Details'!C46</f>
        <v>0</v>
      </c>
      <c r="C31" s="351"/>
      <c r="D31" s="351"/>
      <c r="E31" s="137"/>
      <c r="F31" s="137"/>
      <c r="G31" s="171" t="s">
        <v>193</v>
      </c>
      <c r="H31" s="172"/>
      <c r="J31" s="5" t="s">
        <v>65</v>
      </c>
      <c r="K31" s="9">
        <f>'Application Details'!J46</f>
        <v>0</v>
      </c>
    </row>
    <row r="32" spans="1:15" s="4" customFormat="1" ht="29" customHeight="1" x14ac:dyDescent="0.3">
      <c r="A32" s="138" t="s">
        <v>161</v>
      </c>
      <c r="B32" s="352">
        <f>'Application Details'!C47</f>
        <v>0</v>
      </c>
      <c r="C32" s="352"/>
      <c r="D32" s="352"/>
      <c r="E32" s="139"/>
      <c r="F32" s="139"/>
      <c r="G32" s="139"/>
      <c r="H32" s="140"/>
      <c r="J32" s="144" t="s">
        <v>66</v>
      </c>
      <c r="K32" s="9">
        <f>'Application Details'!J47</f>
        <v>0</v>
      </c>
    </row>
    <row r="33" spans="1:11" s="4" customFormat="1" ht="29" customHeight="1" x14ac:dyDescent="0.25">
      <c r="A33" s="17"/>
      <c r="B33" s="356"/>
      <c r="C33" s="356"/>
      <c r="D33" s="356"/>
      <c r="H33" s="18"/>
      <c r="J33" s="5" t="s">
        <v>68</v>
      </c>
      <c r="K33" s="117">
        <f>'Application Details'!J48</f>
        <v>0</v>
      </c>
    </row>
    <row r="34" spans="1:11" s="4" customFormat="1" ht="29" customHeight="1" x14ac:dyDescent="0.25">
      <c r="A34" s="19"/>
      <c r="C34" s="119" t="s">
        <v>55</v>
      </c>
      <c r="D34" s="119" t="s">
        <v>58</v>
      </c>
      <c r="E34" s="119" t="s">
        <v>59</v>
      </c>
      <c r="F34" s="119" t="s">
        <v>60</v>
      </c>
      <c r="G34" s="119" t="s">
        <v>61</v>
      </c>
      <c r="H34" s="143" t="s">
        <v>32</v>
      </c>
      <c r="J34" s="5"/>
    </row>
    <row r="35" spans="1:11" s="4" customFormat="1" ht="29" customHeight="1" x14ac:dyDescent="0.25">
      <c r="A35" s="38" t="s">
        <v>7</v>
      </c>
      <c r="C35" s="134"/>
      <c r="D35" s="134"/>
      <c r="E35" s="134"/>
      <c r="F35" s="134"/>
      <c r="G35" s="134"/>
      <c r="H35" s="135">
        <f>SUM(C35:G35)</f>
        <v>0</v>
      </c>
      <c r="J35" s="5"/>
    </row>
    <row r="36" spans="1:11" s="4" customFormat="1" ht="29" customHeight="1" x14ac:dyDescent="0.25">
      <c r="A36" s="38" t="s">
        <v>8</v>
      </c>
      <c r="C36" s="129"/>
      <c r="D36" s="129"/>
      <c r="E36" s="129"/>
      <c r="F36" s="129"/>
      <c r="G36" s="129"/>
      <c r="H36" s="133">
        <f>SUM(C36:G36)</f>
        <v>0</v>
      </c>
      <c r="J36" s="5"/>
    </row>
    <row r="37" spans="1:11" s="4" customFormat="1" ht="29" customHeight="1" x14ac:dyDescent="0.25">
      <c r="A37" s="20" t="s">
        <v>9</v>
      </c>
      <c r="B37" s="9"/>
      <c r="C37" s="131">
        <f>SUM(C35:C36)</f>
        <v>0</v>
      </c>
      <c r="D37" s="131">
        <f>SUM(D35:D36)</f>
        <v>0</v>
      </c>
      <c r="E37" s="131">
        <f>SUM(E35:E36)</f>
        <v>0</v>
      </c>
      <c r="F37" s="131">
        <f>SUM(F35:F36)</f>
        <v>0</v>
      </c>
      <c r="G37" s="131">
        <f>SUM(G35:G36)</f>
        <v>0</v>
      </c>
      <c r="H37" s="132">
        <f>SUM(C37:G37)</f>
        <v>0</v>
      </c>
      <c r="J37" s="5"/>
    </row>
    <row r="38" spans="1:11" s="4" customFormat="1" ht="29" customHeight="1" x14ac:dyDescent="0.25">
      <c r="D38" s="4" t="s">
        <v>30</v>
      </c>
      <c r="J38" s="5"/>
    </row>
    <row r="39" spans="1:11" s="4" customFormat="1" ht="29" customHeight="1" x14ac:dyDescent="0.25">
      <c r="J39" s="5"/>
    </row>
    <row r="40" spans="1:11" s="4" customFormat="1" ht="29" customHeight="1" x14ac:dyDescent="0.3">
      <c r="A40" s="136" t="s">
        <v>46</v>
      </c>
      <c r="B40" s="351">
        <f>'Application Details'!C50</f>
        <v>0</v>
      </c>
      <c r="C40" s="351"/>
      <c r="D40" s="351"/>
      <c r="E40" s="137"/>
      <c r="F40" s="137"/>
      <c r="G40" s="171" t="s">
        <v>193</v>
      </c>
      <c r="H40" s="172">
        <v>0</v>
      </c>
      <c r="J40" s="5" t="s">
        <v>65</v>
      </c>
      <c r="K40" s="9">
        <f>'Application Details'!J50</f>
        <v>0</v>
      </c>
    </row>
    <row r="41" spans="1:11" s="4" customFormat="1" ht="29" customHeight="1" x14ac:dyDescent="0.3">
      <c r="A41" s="138" t="s">
        <v>161</v>
      </c>
      <c r="B41" s="352">
        <f>'Application Details'!C51</f>
        <v>0</v>
      </c>
      <c r="C41" s="352"/>
      <c r="D41" s="352"/>
      <c r="E41" s="139"/>
      <c r="F41" s="139"/>
      <c r="G41" s="139"/>
      <c r="H41" s="140"/>
      <c r="J41" s="144" t="s">
        <v>66</v>
      </c>
      <c r="K41" s="9">
        <f>'Application Details'!J51</f>
        <v>0</v>
      </c>
    </row>
    <row r="42" spans="1:11" s="4" customFormat="1" ht="29" customHeight="1" x14ac:dyDescent="0.25">
      <c r="A42" s="17"/>
      <c r="B42" s="353"/>
      <c r="C42" s="353"/>
      <c r="D42" s="353"/>
      <c r="H42" s="18"/>
      <c r="J42" s="5" t="s">
        <v>68</v>
      </c>
      <c r="K42" s="117">
        <f>'Application Details'!J52</f>
        <v>0</v>
      </c>
    </row>
    <row r="43" spans="1:11" s="4" customFormat="1" ht="29" customHeight="1" x14ac:dyDescent="0.25">
      <c r="A43" s="19"/>
      <c r="C43" s="119" t="s">
        <v>55</v>
      </c>
      <c r="D43" s="119" t="s">
        <v>58</v>
      </c>
      <c r="E43" s="119" t="s">
        <v>59</v>
      </c>
      <c r="F43" s="119" t="s">
        <v>60</v>
      </c>
      <c r="G43" s="119" t="s">
        <v>61</v>
      </c>
      <c r="H43" s="143" t="s">
        <v>32</v>
      </c>
      <c r="J43" s="5"/>
    </row>
    <row r="44" spans="1:11" s="4" customFormat="1" ht="29" customHeight="1" x14ac:dyDescent="0.25">
      <c r="A44" s="38" t="s">
        <v>7</v>
      </c>
      <c r="C44" s="134"/>
      <c r="D44" s="134"/>
      <c r="E44" s="134"/>
      <c r="F44" s="134"/>
      <c r="G44" s="134"/>
      <c r="H44" s="135">
        <f>SUM(C44:G44)</f>
        <v>0</v>
      </c>
      <c r="J44" s="5"/>
    </row>
    <row r="45" spans="1:11" s="4" customFormat="1" ht="29" customHeight="1" x14ac:dyDescent="0.25">
      <c r="A45" s="38" t="s">
        <v>8</v>
      </c>
      <c r="C45" s="129">
        <f>C44*$H$40</f>
        <v>0</v>
      </c>
      <c r="D45" s="129">
        <f t="shared" ref="D45:G45" si="0">D44*$H$40</f>
        <v>0</v>
      </c>
      <c r="E45" s="129">
        <f t="shared" si="0"/>
        <v>0</v>
      </c>
      <c r="F45" s="129">
        <f t="shared" si="0"/>
        <v>0</v>
      </c>
      <c r="G45" s="129">
        <f t="shared" si="0"/>
        <v>0</v>
      </c>
      <c r="H45" s="133">
        <f>SUM(C45:G45)</f>
        <v>0</v>
      </c>
      <c r="J45" s="5"/>
    </row>
    <row r="46" spans="1:11" s="4" customFormat="1" ht="29" customHeight="1" x14ac:dyDescent="0.25">
      <c r="A46" s="39" t="s">
        <v>9</v>
      </c>
      <c r="B46" s="9"/>
      <c r="C46" s="131">
        <f>SUM(C44:C45)</f>
        <v>0</v>
      </c>
      <c r="D46" s="131">
        <f>SUM(D44:D45)</f>
        <v>0</v>
      </c>
      <c r="E46" s="131">
        <f>SUM(E44:E45)</f>
        <v>0</v>
      </c>
      <c r="F46" s="131">
        <f>SUM(F44:F45)</f>
        <v>0</v>
      </c>
      <c r="G46" s="131">
        <f>SUM(G44:G45)</f>
        <v>0</v>
      </c>
      <c r="H46" s="132">
        <f>SUM(C46:G46)</f>
        <v>0</v>
      </c>
      <c r="J46" s="5"/>
    </row>
    <row r="47" spans="1:11" s="4" customFormat="1" ht="29" customHeight="1" x14ac:dyDescent="0.25">
      <c r="D47" s="4" t="s">
        <v>30</v>
      </c>
      <c r="J47" s="5"/>
    </row>
    <row r="48" spans="1:11" s="4" customFormat="1" ht="29" customHeight="1" x14ac:dyDescent="0.3">
      <c r="A48" s="136" t="s">
        <v>173</v>
      </c>
      <c r="B48" s="351">
        <f>'Application Details'!C54</f>
        <v>0</v>
      </c>
      <c r="C48" s="351"/>
      <c r="D48" s="351"/>
      <c r="E48" s="137"/>
      <c r="F48" s="137"/>
      <c r="G48" s="171" t="s">
        <v>193</v>
      </c>
      <c r="H48" s="172">
        <v>0</v>
      </c>
      <c r="J48" s="5" t="s">
        <v>65</v>
      </c>
      <c r="K48" s="9">
        <f>'Application Details'!J54</f>
        <v>0</v>
      </c>
    </row>
    <row r="49" spans="1:11" ht="29" customHeight="1" x14ac:dyDescent="0.3">
      <c r="A49" s="138" t="s">
        <v>161</v>
      </c>
      <c r="B49" s="352">
        <f>'Application Details'!C55</f>
        <v>0</v>
      </c>
      <c r="C49" s="352"/>
      <c r="D49" s="352"/>
      <c r="E49" s="139"/>
      <c r="F49" s="139"/>
      <c r="G49" s="139"/>
      <c r="H49" s="140"/>
      <c r="I49" s="4"/>
      <c r="J49" s="144" t="s">
        <v>66</v>
      </c>
      <c r="K49" s="9">
        <f>'Application Details'!J55</f>
        <v>0</v>
      </c>
    </row>
    <row r="50" spans="1:11" ht="29" customHeight="1" x14ac:dyDescent="0.3">
      <c r="A50" s="17"/>
      <c r="B50" s="353"/>
      <c r="C50" s="353"/>
      <c r="D50" s="353"/>
      <c r="E50" s="4"/>
      <c r="F50" s="4"/>
      <c r="G50" s="4"/>
      <c r="H50" s="18"/>
      <c r="I50" s="4"/>
      <c r="J50" s="5" t="s">
        <v>68</v>
      </c>
      <c r="K50" s="117">
        <f>'Application Details'!J56</f>
        <v>0</v>
      </c>
    </row>
    <row r="51" spans="1:11" ht="29" customHeight="1" x14ac:dyDescent="0.3">
      <c r="A51" s="19"/>
      <c r="B51" s="4"/>
      <c r="C51" s="119" t="s">
        <v>55</v>
      </c>
      <c r="D51" s="119" t="s">
        <v>58</v>
      </c>
      <c r="E51" s="119" t="s">
        <v>59</v>
      </c>
      <c r="F51" s="119" t="s">
        <v>60</v>
      </c>
      <c r="G51" s="119" t="s">
        <v>61</v>
      </c>
      <c r="H51" s="143" t="s">
        <v>32</v>
      </c>
      <c r="I51" s="4"/>
      <c r="J51" s="5"/>
      <c r="K51" s="4"/>
    </row>
    <row r="52" spans="1:11" ht="29" customHeight="1" x14ac:dyDescent="0.3">
      <c r="A52" s="38" t="s">
        <v>7</v>
      </c>
      <c r="B52" s="4"/>
      <c r="C52" s="134"/>
      <c r="D52" s="134"/>
      <c r="E52" s="134"/>
      <c r="F52" s="134"/>
      <c r="G52" s="134"/>
      <c r="H52" s="135">
        <f>SUM(C52:G52)</f>
        <v>0</v>
      </c>
      <c r="I52" s="4"/>
      <c r="J52" s="5"/>
      <c r="K52" s="4"/>
    </row>
    <row r="53" spans="1:11" ht="29" customHeight="1" x14ac:dyDescent="0.3">
      <c r="A53" s="38" t="s">
        <v>8</v>
      </c>
      <c r="B53" s="4"/>
      <c r="C53" s="129">
        <f>C52*$H$48</f>
        <v>0</v>
      </c>
      <c r="D53" s="129">
        <f t="shared" ref="D53:G53" si="1">D52*$H$48</f>
        <v>0</v>
      </c>
      <c r="E53" s="129">
        <f t="shared" si="1"/>
        <v>0</v>
      </c>
      <c r="F53" s="129">
        <f t="shared" si="1"/>
        <v>0</v>
      </c>
      <c r="G53" s="129">
        <f t="shared" si="1"/>
        <v>0</v>
      </c>
      <c r="H53" s="133">
        <f>SUM(C53:G53)</f>
        <v>0</v>
      </c>
      <c r="I53" s="4"/>
      <c r="J53" s="5"/>
      <c r="K53" s="4"/>
    </row>
    <row r="54" spans="1:11" ht="29" customHeight="1" x14ac:dyDescent="0.3">
      <c r="A54" s="39" t="s">
        <v>9</v>
      </c>
      <c r="B54" s="9"/>
      <c r="C54" s="131">
        <f>SUM(C52:C53)</f>
        <v>0</v>
      </c>
      <c r="D54" s="131">
        <f>SUM(D52:D53)</f>
        <v>0</v>
      </c>
      <c r="E54" s="131">
        <f>SUM(E52:E53)</f>
        <v>0</v>
      </c>
      <c r="F54" s="131">
        <f>SUM(F52:F53)</f>
        <v>0</v>
      </c>
      <c r="G54" s="131">
        <f>SUM(G52:G53)</f>
        <v>0</v>
      </c>
      <c r="H54" s="132">
        <f>SUM(C54:G54)</f>
        <v>0</v>
      </c>
      <c r="I54" s="4"/>
      <c r="J54" s="5"/>
      <c r="K54" s="4"/>
    </row>
    <row r="55" spans="1:11" ht="29" customHeight="1" x14ac:dyDescent="0.3">
      <c r="J55" s="5"/>
    </row>
    <row r="56" spans="1:11" ht="29" customHeight="1" x14ac:dyDescent="0.3">
      <c r="A56" s="136" t="s">
        <v>174</v>
      </c>
      <c r="B56" s="351">
        <f>'Application Details'!C58</f>
        <v>0</v>
      </c>
      <c r="C56" s="351"/>
      <c r="D56" s="351"/>
      <c r="E56" s="137"/>
      <c r="F56" s="137"/>
      <c r="G56" s="171" t="s">
        <v>193</v>
      </c>
      <c r="H56" s="172">
        <v>0</v>
      </c>
      <c r="I56" s="4"/>
      <c r="J56" s="5" t="s">
        <v>65</v>
      </c>
      <c r="K56" s="9">
        <f>'Application Details'!J58</f>
        <v>0</v>
      </c>
    </row>
    <row r="57" spans="1:11" ht="29" customHeight="1" x14ac:dyDescent="0.3">
      <c r="A57" s="138" t="s">
        <v>161</v>
      </c>
      <c r="B57" s="352">
        <f>'Application Details'!C59</f>
        <v>0</v>
      </c>
      <c r="C57" s="352"/>
      <c r="D57" s="352"/>
      <c r="E57" s="139"/>
      <c r="F57" s="139"/>
      <c r="G57" s="139"/>
      <c r="H57" s="140"/>
      <c r="I57" s="4"/>
      <c r="J57" s="144" t="s">
        <v>66</v>
      </c>
      <c r="K57" s="9">
        <f>'Application Details'!J59</f>
        <v>0</v>
      </c>
    </row>
    <row r="58" spans="1:11" ht="29" customHeight="1" x14ac:dyDescent="0.3">
      <c r="A58" s="17"/>
      <c r="B58" s="353"/>
      <c r="C58" s="353"/>
      <c r="D58" s="353"/>
      <c r="E58" s="4"/>
      <c r="F58" s="4"/>
      <c r="G58" s="4"/>
      <c r="H58" s="18"/>
      <c r="I58" s="4"/>
      <c r="J58" s="5" t="s">
        <v>68</v>
      </c>
      <c r="K58" s="117">
        <f>'Application Details'!J60</f>
        <v>0</v>
      </c>
    </row>
    <row r="59" spans="1:11" ht="29" customHeight="1" x14ac:dyDescent="0.3">
      <c r="A59" s="19"/>
      <c r="B59" s="4"/>
      <c r="C59" s="119" t="s">
        <v>55</v>
      </c>
      <c r="D59" s="119" t="s">
        <v>58</v>
      </c>
      <c r="E59" s="119" t="s">
        <v>59</v>
      </c>
      <c r="F59" s="119" t="s">
        <v>60</v>
      </c>
      <c r="G59" s="119" t="s">
        <v>61</v>
      </c>
      <c r="H59" s="143" t="s">
        <v>32</v>
      </c>
      <c r="I59" s="4"/>
      <c r="J59" s="5"/>
      <c r="K59" s="4"/>
    </row>
    <row r="60" spans="1:11" ht="29" customHeight="1" x14ac:dyDescent="0.3">
      <c r="A60" s="38" t="s">
        <v>7</v>
      </c>
      <c r="B60" s="4"/>
      <c r="C60" s="134"/>
      <c r="D60" s="134"/>
      <c r="E60" s="134"/>
      <c r="F60" s="134"/>
      <c r="G60" s="134"/>
      <c r="H60" s="135">
        <f>SUM(C60:G60)</f>
        <v>0</v>
      </c>
      <c r="I60" s="4"/>
      <c r="J60" s="5"/>
      <c r="K60" s="4"/>
    </row>
    <row r="61" spans="1:11" ht="29" customHeight="1" x14ac:dyDescent="0.3">
      <c r="A61" s="38" t="s">
        <v>8</v>
      </c>
      <c r="B61" s="4"/>
      <c r="C61" s="129">
        <f>C60*$H$56</f>
        <v>0</v>
      </c>
      <c r="D61" s="129">
        <f t="shared" ref="D61:G61" si="2">D60*$H$56</f>
        <v>0</v>
      </c>
      <c r="E61" s="129">
        <f t="shared" si="2"/>
        <v>0</v>
      </c>
      <c r="F61" s="129">
        <f t="shared" si="2"/>
        <v>0</v>
      </c>
      <c r="G61" s="129">
        <f t="shared" si="2"/>
        <v>0</v>
      </c>
      <c r="H61" s="133">
        <f>SUM(C61:G61)</f>
        <v>0</v>
      </c>
      <c r="I61" s="4"/>
      <c r="J61" s="5"/>
      <c r="K61" s="4"/>
    </row>
    <row r="62" spans="1:11" ht="29" customHeight="1" x14ac:dyDescent="0.3">
      <c r="A62" s="39" t="s">
        <v>9</v>
      </c>
      <c r="B62" s="9"/>
      <c r="C62" s="131">
        <f>SUM(C60:C61)</f>
        <v>0</v>
      </c>
      <c r="D62" s="131">
        <f>SUM(D60:D61)</f>
        <v>0</v>
      </c>
      <c r="E62" s="131">
        <f>SUM(E60:E61)</f>
        <v>0</v>
      </c>
      <c r="F62" s="131">
        <f>SUM(F60:F61)</f>
        <v>0</v>
      </c>
      <c r="G62" s="131">
        <f>SUM(G60:G61)</f>
        <v>0</v>
      </c>
      <c r="H62" s="132">
        <f>SUM(C62:G62)</f>
        <v>0</v>
      </c>
      <c r="I62" s="4"/>
      <c r="J62" s="5"/>
      <c r="K62" s="4"/>
    </row>
    <row r="63" spans="1:11" ht="29" customHeight="1" x14ac:dyDescent="0.3">
      <c r="J63" s="5"/>
    </row>
    <row r="64" spans="1:11" ht="29" customHeight="1" x14ac:dyDescent="0.3">
      <c r="A64" s="44" t="s">
        <v>175</v>
      </c>
      <c r="B64" s="357">
        <f>'Application Details'!C62</f>
        <v>0</v>
      </c>
      <c r="C64" s="357"/>
      <c r="D64" s="357"/>
      <c r="E64" s="45"/>
      <c r="F64" s="45"/>
      <c r="G64" s="173" t="s">
        <v>193</v>
      </c>
      <c r="H64" s="174">
        <v>0</v>
      </c>
      <c r="I64" s="4"/>
      <c r="J64" s="5" t="s">
        <v>65</v>
      </c>
      <c r="K64" s="9">
        <f>'Application Details'!J62</f>
        <v>0</v>
      </c>
    </row>
    <row r="65" spans="1:12" ht="29" customHeight="1" x14ac:dyDescent="0.3">
      <c r="A65" s="46" t="s">
        <v>161</v>
      </c>
      <c r="B65" s="358">
        <f>'Application Details'!C63</f>
        <v>0</v>
      </c>
      <c r="C65" s="358"/>
      <c r="D65" s="358"/>
      <c r="E65" s="47"/>
      <c r="F65" s="47"/>
      <c r="G65" s="47"/>
      <c r="H65" s="48"/>
      <c r="I65" s="4"/>
      <c r="J65" s="144" t="s">
        <v>66</v>
      </c>
      <c r="K65" s="9">
        <f>'Application Details'!J63</f>
        <v>0</v>
      </c>
    </row>
    <row r="66" spans="1:12" ht="29" customHeight="1" x14ac:dyDescent="0.3">
      <c r="A66" s="17"/>
      <c r="B66" s="356"/>
      <c r="C66" s="356"/>
      <c r="D66" s="356"/>
      <c r="E66" s="4"/>
      <c r="F66" s="4"/>
      <c r="G66" s="4"/>
      <c r="H66" s="18"/>
      <c r="I66" s="4"/>
      <c r="J66" s="5" t="s">
        <v>68</v>
      </c>
      <c r="K66" s="117">
        <f>'Application Details'!J64</f>
        <v>0</v>
      </c>
    </row>
    <row r="67" spans="1:12" s="4" customFormat="1" ht="29" customHeight="1" x14ac:dyDescent="0.3">
      <c r="A67" s="19"/>
      <c r="C67" s="119" t="s">
        <v>55</v>
      </c>
      <c r="D67" s="119" t="s">
        <v>58</v>
      </c>
      <c r="E67" s="119" t="s">
        <v>59</v>
      </c>
      <c r="F67" s="119" t="s">
        <v>60</v>
      </c>
      <c r="G67" s="119" t="s">
        <v>61</v>
      </c>
      <c r="H67" s="143" t="s">
        <v>32</v>
      </c>
      <c r="L67" s="10"/>
    </row>
    <row r="68" spans="1:12" s="4" customFormat="1" ht="29" customHeight="1" x14ac:dyDescent="0.3">
      <c r="A68" s="38" t="s">
        <v>7</v>
      </c>
      <c r="C68" s="134"/>
      <c r="D68" s="134"/>
      <c r="E68" s="134"/>
      <c r="F68" s="134"/>
      <c r="G68" s="134"/>
      <c r="H68" s="135">
        <f>SUM(C68:G68)</f>
        <v>0</v>
      </c>
      <c r="L68" s="10"/>
    </row>
    <row r="69" spans="1:12" s="4" customFormat="1" ht="29" customHeight="1" x14ac:dyDescent="0.3">
      <c r="A69" s="38" t="s">
        <v>8</v>
      </c>
      <c r="C69" s="129">
        <f>C68*$H$64</f>
        <v>0</v>
      </c>
      <c r="D69" s="129">
        <f t="shared" ref="D69:G69" si="3">D68*$H$64</f>
        <v>0</v>
      </c>
      <c r="E69" s="129">
        <f t="shared" si="3"/>
        <v>0</v>
      </c>
      <c r="F69" s="129">
        <f t="shared" si="3"/>
        <v>0</v>
      </c>
      <c r="G69" s="129">
        <f t="shared" si="3"/>
        <v>0</v>
      </c>
      <c r="H69" s="133">
        <f>SUM(C69:G69)</f>
        <v>0</v>
      </c>
      <c r="L69" s="10"/>
    </row>
    <row r="70" spans="1:12" s="4" customFormat="1" ht="29" customHeight="1" x14ac:dyDescent="0.3">
      <c r="A70" s="39" t="s">
        <v>9</v>
      </c>
      <c r="B70" s="9"/>
      <c r="C70" s="131">
        <f>SUM(C68:C69)</f>
        <v>0</v>
      </c>
      <c r="D70" s="131">
        <f>SUM(D68:D69)</f>
        <v>0</v>
      </c>
      <c r="E70" s="131">
        <f>SUM(E68:E69)</f>
        <v>0</v>
      </c>
      <c r="F70" s="131">
        <f>SUM(F68:F69)</f>
        <v>0</v>
      </c>
      <c r="G70" s="131">
        <f>SUM(G68:G69)</f>
        <v>0</v>
      </c>
      <c r="H70" s="132">
        <f>SUM(C70:G70)</f>
        <v>0</v>
      </c>
      <c r="L70" s="10"/>
    </row>
    <row r="72" spans="1:12" ht="29" customHeight="1" x14ac:dyDescent="0.3">
      <c r="A72" s="92" t="s">
        <v>162</v>
      </c>
      <c r="B72" s="141"/>
      <c r="C72" s="145" t="s">
        <v>55</v>
      </c>
      <c r="D72" s="145" t="s">
        <v>58</v>
      </c>
      <c r="E72" s="145" t="s">
        <v>59</v>
      </c>
      <c r="F72" s="145" t="s">
        <v>60</v>
      </c>
      <c r="G72" s="145" t="s">
        <v>61</v>
      </c>
      <c r="H72" s="142" t="s">
        <v>32</v>
      </c>
    </row>
    <row r="73" spans="1:12" ht="29" customHeight="1" x14ac:dyDescent="0.3">
      <c r="A73" s="38" t="s">
        <v>163</v>
      </c>
      <c r="B73" s="4"/>
      <c r="C73" s="21">
        <f>SUM(C8+C17+C26+C35+C44+C52+C60+C68)</f>
        <v>0</v>
      </c>
      <c r="D73" s="21">
        <f t="shared" ref="D73:G74" si="4">SUM(D8+D17+D26+D35+D44+D52+D60+D68)</f>
        <v>0</v>
      </c>
      <c r="E73" s="21">
        <f t="shared" si="4"/>
        <v>0</v>
      </c>
      <c r="F73" s="21">
        <f t="shared" si="4"/>
        <v>0</v>
      </c>
      <c r="G73" s="21">
        <f t="shared" si="4"/>
        <v>0</v>
      </c>
      <c r="H73" s="22">
        <f>SUM(C73:G73)</f>
        <v>0</v>
      </c>
    </row>
    <row r="74" spans="1:12" ht="29" customHeight="1" x14ac:dyDescent="0.3">
      <c r="A74" s="38" t="s">
        <v>164</v>
      </c>
      <c r="B74" s="4"/>
      <c r="C74" s="21">
        <f>SUM(C9+C18+C27+C36+C45+C53+C61+C69)</f>
        <v>0</v>
      </c>
      <c r="D74" s="21">
        <f t="shared" si="4"/>
        <v>0</v>
      </c>
      <c r="E74" s="21">
        <f t="shared" si="4"/>
        <v>0</v>
      </c>
      <c r="F74" s="21">
        <f t="shared" si="4"/>
        <v>0</v>
      </c>
      <c r="G74" s="21">
        <f t="shared" si="4"/>
        <v>0</v>
      </c>
      <c r="H74" s="23">
        <f>SUM(C74:G74)</f>
        <v>0</v>
      </c>
    </row>
    <row r="75" spans="1:12" ht="29" customHeight="1" x14ac:dyDescent="0.3">
      <c r="A75" s="20" t="s">
        <v>194</v>
      </c>
      <c r="B75" s="9"/>
      <c r="C75" s="24">
        <f>SUM(C73:C74)</f>
        <v>0</v>
      </c>
      <c r="D75" s="24">
        <f>SUM(D73:D74)</f>
        <v>0</v>
      </c>
      <c r="E75" s="24">
        <f>SUM(E73:E74)</f>
        <v>0</v>
      </c>
      <c r="F75" s="24">
        <f>SUM(F73:F74)</f>
        <v>0</v>
      </c>
      <c r="G75" s="24">
        <f>SUM(G73:G74)</f>
        <v>0</v>
      </c>
      <c r="H75" s="25">
        <f>SUM(C75:G75)</f>
        <v>0</v>
      </c>
    </row>
  </sheetData>
  <mergeCells count="26">
    <mergeCell ref="B32:D32"/>
    <mergeCell ref="B33:D33"/>
    <mergeCell ref="B40:D40"/>
    <mergeCell ref="B66:D66"/>
    <mergeCell ref="B56:D56"/>
    <mergeCell ref="B57:D57"/>
    <mergeCell ref="B58:D58"/>
    <mergeCell ref="B64:D64"/>
    <mergeCell ref="B65:D65"/>
    <mergeCell ref="B41:D41"/>
    <mergeCell ref="J1:K1"/>
    <mergeCell ref="B48:D48"/>
    <mergeCell ref="B49:D49"/>
    <mergeCell ref="B50:D50"/>
    <mergeCell ref="A1:H1"/>
    <mergeCell ref="B4:D4"/>
    <mergeCell ref="B5:D5"/>
    <mergeCell ref="B6:D6"/>
    <mergeCell ref="B13:D13"/>
    <mergeCell ref="B14:D14"/>
    <mergeCell ref="B15:D15"/>
    <mergeCell ref="B22:D22"/>
    <mergeCell ref="B23:D23"/>
    <mergeCell ref="B24:D24"/>
    <mergeCell ref="B42:D42"/>
    <mergeCell ref="B31:D31"/>
  </mergeCells>
  <phoneticPr fontId="0" type="noConversion"/>
  <conditionalFormatting sqref="C8:G8">
    <cfRule type="cellIs" dxfId="44" priority="85" operator="greaterThan">
      <formula>$K$6</formula>
    </cfRule>
  </conditionalFormatting>
  <conditionalFormatting sqref="C8:G8">
    <cfRule type="cellIs" dxfId="43" priority="46" operator="lessThanOrEqual">
      <formula>$K$6</formula>
    </cfRule>
    <cfRule type="cellIs" dxfId="42" priority="47" operator="greaterThan">
      <formula>$K$6</formula>
    </cfRule>
  </conditionalFormatting>
  <conditionalFormatting sqref="C17">
    <cfRule type="cellIs" dxfId="41" priority="45" operator="greaterThan">
      <formula>$K$6</formula>
    </cfRule>
  </conditionalFormatting>
  <conditionalFormatting sqref="C17">
    <cfRule type="cellIs" dxfId="40" priority="43" operator="lessThanOrEqual">
      <formula>$K$6</formula>
    </cfRule>
    <cfRule type="cellIs" dxfId="39" priority="44" operator="greaterThan">
      <formula>$K$6</formula>
    </cfRule>
  </conditionalFormatting>
  <conditionalFormatting sqref="C26">
    <cfRule type="cellIs" dxfId="38" priority="42" operator="greaterThan">
      <formula>$K$6</formula>
    </cfRule>
  </conditionalFormatting>
  <conditionalFormatting sqref="C26">
    <cfRule type="cellIs" dxfId="37" priority="40" operator="lessThanOrEqual">
      <formula>$K$6</formula>
    </cfRule>
    <cfRule type="cellIs" dxfId="36" priority="41" operator="greaterThan">
      <formula>$K$6</formula>
    </cfRule>
  </conditionalFormatting>
  <conditionalFormatting sqref="C35">
    <cfRule type="cellIs" dxfId="35" priority="39" operator="greaterThan">
      <formula>$K$6</formula>
    </cfRule>
  </conditionalFormatting>
  <conditionalFormatting sqref="C35">
    <cfRule type="cellIs" dxfId="34" priority="37" operator="lessThanOrEqual">
      <formula>$K$6</formula>
    </cfRule>
    <cfRule type="cellIs" dxfId="33" priority="38" operator="greaterThan">
      <formula>$K$6</formula>
    </cfRule>
  </conditionalFormatting>
  <conditionalFormatting sqref="C44">
    <cfRule type="cellIs" dxfId="32" priority="36" operator="greaterThan">
      <formula>$K$6</formula>
    </cfRule>
  </conditionalFormatting>
  <conditionalFormatting sqref="C44">
    <cfRule type="cellIs" dxfId="31" priority="34" operator="lessThanOrEqual">
      <formula>$K$6</formula>
    </cfRule>
    <cfRule type="cellIs" dxfId="30" priority="35" operator="greaterThan">
      <formula>$K$6</formula>
    </cfRule>
  </conditionalFormatting>
  <conditionalFormatting sqref="C52">
    <cfRule type="cellIs" dxfId="29" priority="33" operator="greaterThan">
      <formula>$K$6</formula>
    </cfRule>
  </conditionalFormatting>
  <conditionalFormatting sqref="C52">
    <cfRule type="cellIs" dxfId="28" priority="31" operator="lessThanOrEqual">
      <formula>$K$6</formula>
    </cfRule>
    <cfRule type="cellIs" dxfId="27" priority="32" operator="greaterThan">
      <formula>$K$6</formula>
    </cfRule>
  </conditionalFormatting>
  <conditionalFormatting sqref="C60">
    <cfRule type="cellIs" dxfId="26" priority="30" operator="greaterThan">
      <formula>$K$6</formula>
    </cfRule>
  </conditionalFormatting>
  <conditionalFormatting sqref="C60">
    <cfRule type="cellIs" dxfId="25" priority="28" operator="lessThanOrEqual">
      <formula>$K$6</formula>
    </cfRule>
    <cfRule type="cellIs" dxfId="24" priority="29" operator="greaterThan">
      <formula>$K$6</formula>
    </cfRule>
  </conditionalFormatting>
  <conditionalFormatting sqref="C68">
    <cfRule type="cellIs" dxfId="23" priority="27" operator="greaterThan">
      <formula>$K$6</formula>
    </cfRule>
  </conditionalFormatting>
  <conditionalFormatting sqref="C68">
    <cfRule type="cellIs" dxfId="22" priority="25" operator="lessThanOrEqual">
      <formula>$K$6</formula>
    </cfRule>
    <cfRule type="cellIs" dxfId="21" priority="26" operator="greaterThan">
      <formula>$K$6</formula>
    </cfRule>
  </conditionalFormatting>
  <conditionalFormatting sqref="D17:G17">
    <cfRule type="cellIs" dxfId="20" priority="24" operator="greaterThan">
      <formula>$K$6</formula>
    </cfRule>
  </conditionalFormatting>
  <conditionalFormatting sqref="D17:G17">
    <cfRule type="cellIs" dxfId="19" priority="22" operator="lessThanOrEqual">
      <formula>$K$6</formula>
    </cfRule>
    <cfRule type="cellIs" dxfId="18" priority="23" operator="greaterThan">
      <formula>$K$6</formula>
    </cfRule>
  </conditionalFormatting>
  <conditionalFormatting sqref="D26:G26">
    <cfRule type="cellIs" dxfId="17" priority="21" operator="greaterThan">
      <formula>$K$6</formula>
    </cfRule>
  </conditionalFormatting>
  <conditionalFormatting sqref="D26:G26">
    <cfRule type="cellIs" dxfId="16" priority="19" operator="lessThanOrEqual">
      <formula>$K$6</formula>
    </cfRule>
    <cfRule type="cellIs" dxfId="15" priority="20" operator="greaterThan">
      <formula>$K$6</formula>
    </cfRule>
  </conditionalFormatting>
  <conditionalFormatting sqref="D35:G35">
    <cfRule type="cellIs" dxfId="14" priority="18" operator="greaterThan">
      <formula>$K$6</formula>
    </cfRule>
  </conditionalFormatting>
  <conditionalFormatting sqref="D35:G35">
    <cfRule type="cellIs" dxfId="13" priority="16" operator="lessThanOrEqual">
      <formula>$K$6</formula>
    </cfRule>
    <cfRule type="cellIs" dxfId="12" priority="17" operator="greaterThan">
      <formula>$K$6</formula>
    </cfRule>
  </conditionalFormatting>
  <conditionalFormatting sqref="D44:G44">
    <cfRule type="cellIs" dxfId="11" priority="15" operator="greaterThan">
      <formula>$K$6</formula>
    </cfRule>
  </conditionalFormatting>
  <conditionalFormatting sqref="D44:G44">
    <cfRule type="cellIs" dxfId="10" priority="13" operator="lessThanOrEqual">
      <formula>$K$6</formula>
    </cfRule>
    <cfRule type="cellIs" dxfId="9" priority="14" operator="greaterThan">
      <formula>$K$6</formula>
    </cfRule>
  </conditionalFormatting>
  <conditionalFormatting sqref="D52:G52">
    <cfRule type="cellIs" dxfId="8" priority="12" operator="greaterThan">
      <formula>$K$6</formula>
    </cfRule>
  </conditionalFormatting>
  <conditionalFormatting sqref="D52:G52">
    <cfRule type="cellIs" dxfId="7" priority="10" operator="lessThanOrEqual">
      <formula>$K$6</formula>
    </cfRule>
    <cfRule type="cellIs" dxfId="6" priority="11" operator="greaterThan">
      <formula>$K$6</formula>
    </cfRule>
  </conditionalFormatting>
  <conditionalFormatting sqref="D60:G60">
    <cfRule type="cellIs" dxfId="5" priority="9" operator="greaterThan">
      <formula>$K$6</formula>
    </cfRule>
  </conditionalFormatting>
  <conditionalFormatting sqref="D60:G60">
    <cfRule type="cellIs" dxfId="4" priority="7" operator="lessThanOrEqual">
      <formula>$K$6</formula>
    </cfRule>
    <cfRule type="cellIs" dxfId="3" priority="8" operator="greaterThan">
      <formula>$K$6</formula>
    </cfRule>
  </conditionalFormatting>
  <conditionalFormatting sqref="D68:G68">
    <cfRule type="cellIs" dxfId="2" priority="3" operator="greaterThan">
      <formula>$K$6</formula>
    </cfRule>
  </conditionalFormatting>
  <conditionalFormatting sqref="D68:G68">
    <cfRule type="cellIs" dxfId="1" priority="1" operator="lessThanOrEqual">
      <formula>$K$6</formula>
    </cfRule>
    <cfRule type="cellIs" dxfId="0" priority="2" operator="greaterThan">
      <formula>$K$6</formula>
    </cfRule>
  </conditionalFormatting>
  <hyperlinks>
    <hyperlink ref="A2" location="Summary!A1" display="Back to summary" xr:uid="{00000000-0004-0000-0900-000000000000}"/>
  </hyperlinks>
  <printOptions gridLines="1"/>
  <pageMargins left="0.5" right="0.5" top="0.5" bottom="0.5" header="0.35" footer="0.35"/>
  <pageSetup paperSize="5" scale="73" orientation="portrait" r:id="rId1"/>
  <headerFooter alignWithMargins="0">
    <oddHeader>&amp;C&amp;A</oddHeader>
    <oddFooter>&amp;L&amp;D&amp;R&amp;F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8"/>
  <sheetViews>
    <sheetView zoomScale="70" zoomScaleNormal="70" workbookViewId="0">
      <selection activeCell="I19" sqref="I19"/>
    </sheetView>
  </sheetViews>
  <sheetFormatPr baseColWidth="10" defaultColWidth="11" defaultRowHeight="13" x14ac:dyDescent="0.15"/>
  <cols>
    <col min="1" max="1" width="62.59765625" style="7" bestFit="1" customWidth="1"/>
    <col min="2" max="2" width="41.3984375" style="7" customWidth="1"/>
    <col min="3" max="3" width="37.19921875" style="7" customWidth="1"/>
    <col min="4" max="16384" width="11" style="7"/>
  </cols>
  <sheetData>
    <row r="1" spans="1:7" ht="26" x14ac:dyDescent="0.3">
      <c r="A1" s="316" t="s">
        <v>121</v>
      </c>
      <c r="B1" s="317"/>
      <c r="C1" s="317"/>
      <c r="D1" s="317"/>
      <c r="E1" s="317"/>
      <c r="F1" s="317"/>
      <c r="G1" s="318"/>
    </row>
    <row r="2" spans="1:7" ht="26" x14ac:dyDescent="0.3">
      <c r="A2" s="42"/>
      <c r="B2" s="42"/>
      <c r="C2" s="42"/>
      <c r="D2" s="42"/>
      <c r="E2" s="42"/>
      <c r="F2" s="42"/>
      <c r="G2" s="42"/>
    </row>
    <row r="3" spans="1:7" ht="26" x14ac:dyDescent="0.3">
      <c r="A3" s="49" t="s">
        <v>180</v>
      </c>
      <c r="B3" s="42"/>
      <c r="C3" s="42"/>
      <c r="D3" s="42"/>
      <c r="E3" s="42"/>
      <c r="F3" s="42"/>
      <c r="G3" s="42"/>
    </row>
    <row r="4" spans="1:7" ht="24" x14ac:dyDescent="0.3">
      <c r="C4" s="96" t="s">
        <v>116</v>
      </c>
    </row>
    <row r="5" spans="1:7" ht="24" x14ac:dyDescent="0.3">
      <c r="A5" s="97" t="s">
        <v>81</v>
      </c>
      <c r="B5" s="98">
        <f>Summary!G16</f>
        <v>0</v>
      </c>
      <c r="C5" s="41"/>
    </row>
    <row r="6" spans="1:7" ht="24" x14ac:dyDescent="0.3">
      <c r="A6" s="97" t="s">
        <v>82</v>
      </c>
      <c r="B6" s="98">
        <f>Summary!G17</f>
        <v>0</v>
      </c>
      <c r="C6" s="99"/>
    </row>
    <row r="7" spans="1:7" ht="24" x14ac:dyDescent="0.3">
      <c r="A7" s="100" t="s">
        <v>83</v>
      </c>
      <c r="B7" s="98">
        <f>'Year 1'!K36+'Year 2'!K36+'Year 3'!K36+'Year 4'!K36+'Year 5'!K36</f>
        <v>0</v>
      </c>
      <c r="C7" s="99"/>
    </row>
    <row r="8" spans="1:7" ht="24" x14ac:dyDescent="0.3">
      <c r="A8" s="101" t="s">
        <v>84</v>
      </c>
      <c r="B8" s="99"/>
      <c r="C8" s="102">
        <f>B5+B6</f>
        <v>0</v>
      </c>
    </row>
    <row r="9" spans="1:7" ht="24" x14ac:dyDescent="0.3">
      <c r="A9" s="103"/>
      <c r="B9" s="99"/>
      <c r="C9" s="98"/>
    </row>
    <row r="10" spans="1:7" ht="24" x14ac:dyDescent="0.3">
      <c r="A10" s="103" t="s">
        <v>85</v>
      </c>
      <c r="B10" s="99"/>
      <c r="C10" s="102">
        <f>Summary!G20</f>
        <v>0</v>
      </c>
    </row>
    <row r="11" spans="1:7" ht="24" x14ac:dyDescent="0.3">
      <c r="A11" s="97"/>
      <c r="B11" s="99"/>
      <c r="C11" s="98"/>
    </row>
    <row r="12" spans="1:7" ht="24" x14ac:dyDescent="0.3">
      <c r="A12" s="103" t="s">
        <v>86</v>
      </c>
      <c r="B12" s="99"/>
      <c r="C12" s="102">
        <f>B13+B14</f>
        <v>0</v>
      </c>
    </row>
    <row r="13" spans="1:7" ht="24" x14ac:dyDescent="0.3">
      <c r="A13" s="97" t="s">
        <v>87</v>
      </c>
      <c r="B13" s="98">
        <f>'Year 1'!C49+'Year 2'!C49+'Year 3'!C49+'Year 4'!C49+'Year 5'!C49</f>
        <v>0</v>
      </c>
      <c r="C13" s="99"/>
    </row>
    <row r="14" spans="1:7" ht="24" x14ac:dyDescent="0.3">
      <c r="A14" s="97" t="s">
        <v>89</v>
      </c>
      <c r="B14" s="98">
        <f>'Year 1'!C50+'Year 2'!C50+'Year 3'!C50+'Year 4'!C50+'Year 5'!C50</f>
        <v>0</v>
      </c>
      <c r="C14" s="99"/>
    </row>
    <row r="15" spans="1:7" ht="24" x14ac:dyDescent="0.3">
      <c r="A15" s="103"/>
      <c r="B15" s="98"/>
      <c r="C15" s="99"/>
    </row>
    <row r="16" spans="1:7" ht="24" x14ac:dyDescent="0.3">
      <c r="A16" s="103" t="s">
        <v>88</v>
      </c>
      <c r="B16" s="99"/>
      <c r="C16" s="102">
        <f>SUM(B17:B21)</f>
        <v>0</v>
      </c>
    </row>
    <row r="17" spans="1:3" ht="24" x14ac:dyDescent="0.3">
      <c r="A17" s="97" t="s">
        <v>90</v>
      </c>
      <c r="B17" s="98">
        <f>'Year 1'!C54+'Year 2'!C54+'Year 3'!C54+'Year 4'!C54+'Year 5'!C54</f>
        <v>0</v>
      </c>
      <c r="C17" s="99"/>
    </row>
    <row r="18" spans="1:3" ht="24" x14ac:dyDescent="0.3">
      <c r="A18" s="97" t="s">
        <v>91</v>
      </c>
      <c r="B18" s="98">
        <f>'Year 1'!C55+'Year 2'!C55+'Year 3'!C55+'Year 4'!C55+'Year 5'!C55</f>
        <v>0</v>
      </c>
      <c r="C18" s="99"/>
    </row>
    <row r="19" spans="1:3" ht="24" x14ac:dyDescent="0.3">
      <c r="A19" s="97" t="s">
        <v>92</v>
      </c>
      <c r="B19" s="98">
        <f>'Year 1'!C56+'Year 2'!C56+'Year 3'!C56+'Year 4'!C56+'Year 5'!C56</f>
        <v>0</v>
      </c>
      <c r="C19" s="99"/>
    </row>
    <row r="20" spans="1:3" ht="24" x14ac:dyDescent="0.3">
      <c r="A20" s="97" t="s">
        <v>93</v>
      </c>
      <c r="B20" s="98">
        <f>'Year 1'!C57+'Year 2'!C57+'Year 3'!C57+'Year 4'!C57+'Year 5'!C57</f>
        <v>0</v>
      </c>
      <c r="C20" s="99"/>
    </row>
    <row r="21" spans="1:3" ht="24" x14ac:dyDescent="0.3">
      <c r="A21" s="97" t="s">
        <v>94</v>
      </c>
      <c r="B21" s="98">
        <f>'Year 1'!C58+'Year 2'!C58+'Year 3'!C58+'Year 4'!C58+'Year 5'!C58</f>
        <v>0</v>
      </c>
      <c r="C21" s="99"/>
    </row>
    <row r="22" spans="1:3" ht="24" x14ac:dyDescent="0.3">
      <c r="A22" s="97"/>
      <c r="B22" s="98"/>
      <c r="C22" s="99"/>
    </row>
    <row r="23" spans="1:3" ht="24" x14ac:dyDescent="0.3">
      <c r="A23" s="103" t="s">
        <v>95</v>
      </c>
      <c r="B23" s="99"/>
      <c r="C23" s="102">
        <f>SUM(B24:B41)</f>
        <v>0</v>
      </c>
    </row>
    <row r="24" spans="1:3" ht="24" x14ac:dyDescent="0.3">
      <c r="A24" s="97" t="s">
        <v>96</v>
      </c>
      <c r="B24" s="98">
        <f>'Year 1'!C72+'Year 2'!C72+'Year 3'!C72+'Year 4'!C72+'Year 5'!C72</f>
        <v>0</v>
      </c>
      <c r="C24" s="99"/>
    </row>
    <row r="25" spans="1:3" ht="24" x14ac:dyDescent="0.3">
      <c r="A25" s="97" t="s">
        <v>97</v>
      </c>
      <c r="B25" s="98">
        <f>'Year 1'!C77+'Year 2'!C77+'Year 3'!C77+'Year 4'!C77+'Year 5'!C77</f>
        <v>0</v>
      </c>
      <c r="C25" s="99"/>
    </row>
    <row r="26" spans="1:3" ht="24" x14ac:dyDescent="0.3">
      <c r="A26" s="97" t="s">
        <v>98</v>
      </c>
      <c r="B26" s="98">
        <f>'Year 1'!C83+'Year 2'!C83+'Year 3'!C83+'Year 4'!C83+'Year 5'!C83</f>
        <v>0</v>
      </c>
      <c r="C26" s="99"/>
    </row>
    <row r="27" spans="1:3" ht="24" x14ac:dyDescent="0.3">
      <c r="A27" s="97" t="s">
        <v>99</v>
      </c>
      <c r="B27" s="98">
        <f>'Year 1'!C89+'Year 2'!C89+'Year 3'!C89+'Year 4'!C83+'Year 5'!C83</f>
        <v>0</v>
      </c>
      <c r="C27" s="99"/>
    </row>
    <row r="28" spans="1:3" ht="24" x14ac:dyDescent="0.3">
      <c r="A28" s="97" t="s">
        <v>100</v>
      </c>
      <c r="B28" s="98">
        <f>'Year 1'!C100+'Year 2'!C100+'Year 3'!C100+'Year 4'!C100+'Year 5'!C100</f>
        <v>0</v>
      </c>
      <c r="C28" s="99"/>
    </row>
    <row r="29" spans="1:3" ht="24" x14ac:dyDescent="0.3">
      <c r="A29" s="97" t="s">
        <v>101</v>
      </c>
      <c r="B29" s="98">
        <f>'Year 1'!C105+'Year 2'!C105+'Year 3'!C105+'Year 4'!C105+'Year 5'!C105</f>
        <v>0</v>
      </c>
      <c r="C29" s="99"/>
    </row>
    <row r="30" spans="1:3" ht="24" x14ac:dyDescent="0.3">
      <c r="A30" s="97" t="s">
        <v>102</v>
      </c>
      <c r="B30" s="98">
        <f>'Year 1'!C110+'Year 2'!C110+'Year 3'!C110+'Year 4'!C110+'Year 5'!C110</f>
        <v>0</v>
      </c>
      <c r="C30" s="99"/>
    </row>
    <row r="31" spans="1:3" ht="24" x14ac:dyDescent="0.3">
      <c r="A31" s="97" t="s">
        <v>105</v>
      </c>
      <c r="B31" s="98">
        <f>'Year 1'!C113+'Year 2'!C113+'Year 3'!C113+'Year 4'!C113+'Year 5'!C113</f>
        <v>0</v>
      </c>
      <c r="C31" s="99"/>
    </row>
    <row r="32" spans="1:3" ht="24" x14ac:dyDescent="0.3">
      <c r="A32" s="97" t="s">
        <v>106</v>
      </c>
      <c r="B32" s="98">
        <f>'Year 1'!C114+'Year 2'!C114+'Year 3'!C114+'Year 4'!C114+'Year 5'!C114</f>
        <v>0</v>
      </c>
      <c r="C32" s="99"/>
    </row>
    <row r="33" spans="1:3" ht="24" x14ac:dyDescent="0.3">
      <c r="A33" s="97" t="s">
        <v>107</v>
      </c>
      <c r="B33" s="98">
        <f>'Year 1'!C115+'Year 2'!C115+'Year 3'!C115+'Year 4'!C115+'Year 5'!C115</f>
        <v>0</v>
      </c>
      <c r="C33" s="99"/>
    </row>
    <row r="34" spans="1:3" ht="24" x14ac:dyDescent="0.3">
      <c r="A34" s="97" t="s">
        <v>108</v>
      </c>
      <c r="B34" s="98">
        <f>'Year 1'!C116+'Year 2'!C116+'Year 3'!C116+'Year 4'!C116+'Year 5'!C116</f>
        <v>0</v>
      </c>
      <c r="C34" s="99"/>
    </row>
    <row r="35" spans="1:3" ht="24" x14ac:dyDescent="0.3">
      <c r="A35" s="97" t="s">
        <v>109</v>
      </c>
      <c r="B35" s="98">
        <f>'Year 1'!C117+'Year 2'!C117+'Year 3'!C117+'Year 4'!C117+'Year 5'!C117</f>
        <v>0</v>
      </c>
      <c r="C35" s="99"/>
    </row>
    <row r="36" spans="1:3" ht="24" x14ac:dyDescent="0.3">
      <c r="A36" s="97" t="s">
        <v>110</v>
      </c>
      <c r="B36" s="98">
        <f>'Year 1'!C118+'Year 2'!C118+'Year 3'!C118+'Year 4'!C118+'Year 5'!C118</f>
        <v>0</v>
      </c>
      <c r="C36" s="99"/>
    </row>
    <row r="37" spans="1:3" ht="24" x14ac:dyDescent="0.3">
      <c r="A37" s="97" t="s">
        <v>111</v>
      </c>
      <c r="B37" s="98">
        <f>'Year 1'!C119+'Year 2'!C119+'Year 3'!C119+'Year 4'!C119+'Year 5'!C119</f>
        <v>0</v>
      </c>
      <c r="C37" s="99"/>
    </row>
    <row r="38" spans="1:3" ht="24" x14ac:dyDescent="0.3">
      <c r="A38" s="97" t="s">
        <v>112</v>
      </c>
      <c r="B38" s="98">
        <f>'Year 1'!C120+'Year 2'!C120+'Year 3'!C120+'Year 4'!C120+'Year 5'!C120</f>
        <v>0</v>
      </c>
      <c r="C38" s="99"/>
    </row>
    <row r="39" spans="1:3" ht="24" x14ac:dyDescent="0.3">
      <c r="A39" s="97" t="s">
        <v>113</v>
      </c>
      <c r="B39" s="98">
        <f>'Year 1'!C121+'Year 2'!C121+'Year 3'!C121+'Year 4'!C121+'Year 5'!C121</f>
        <v>0</v>
      </c>
      <c r="C39" s="99"/>
    </row>
    <row r="40" spans="1:3" ht="24" x14ac:dyDescent="0.3">
      <c r="A40" s="97" t="s">
        <v>114</v>
      </c>
      <c r="B40" s="98">
        <f>'Year 1'!C122+'Year 2'!C122+'Year 3'!C122+'Year 4'!C122+'Year 5'!C122</f>
        <v>0</v>
      </c>
      <c r="C40" s="99"/>
    </row>
    <row r="41" spans="1:3" ht="24" x14ac:dyDescent="0.3">
      <c r="A41" s="41"/>
      <c r="B41" s="99"/>
      <c r="C41" s="99"/>
    </row>
    <row r="42" spans="1:3" ht="24" x14ac:dyDescent="0.3">
      <c r="A42" s="103" t="s">
        <v>115</v>
      </c>
      <c r="B42" s="99"/>
      <c r="C42" s="104">
        <f>C8+C10+C12+C16+C23</f>
        <v>0</v>
      </c>
    </row>
    <row r="43" spans="1:3" ht="24" x14ac:dyDescent="0.3">
      <c r="A43" s="105"/>
      <c r="B43" s="99"/>
      <c r="C43" s="106"/>
    </row>
    <row r="44" spans="1:3" ht="24" x14ac:dyDescent="0.3">
      <c r="A44" s="103" t="s">
        <v>117</v>
      </c>
      <c r="B44" s="99"/>
      <c r="C44" s="104">
        <f>Summary!G39</f>
        <v>0</v>
      </c>
    </row>
    <row r="45" spans="1:3" ht="24" x14ac:dyDescent="0.3">
      <c r="A45" s="105"/>
      <c r="B45" s="99"/>
      <c r="C45" s="106"/>
    </row>
    <row r="46" spans="1:3" ht="24" x14ac:dyDescent="0.3">
      <c r="A46" s="103" t="s">
        <v>118</v>
      </c>
      <c r="B46" s="99"/>
      <c r="C46" s="104">
        <f>C42+C44</f>
        <v>0</v>
      </c>
    </row>
    <row r="47" spans="1:3" ht="24" x14ac:dyDescent="0.3">
      <c r="A47" s="105"/>
      <c r="B47" s="99"/>
      <c r="C47" s="106"/>
    </row>
    <row r="48" spans="1:3" ht="24" x14ac:dyDescent="0.3">
      <c r="A48" s="103" t="s">
        <v>119</v>
      </c>
      <c r="B48" s="99"/>
      <c r="C48" s="104">
        <f>Summary!G40</f>
        <v>0</v>
      </c>
    </row>
    <row r="49" spans="1:3" ht="24" x14ac:dyDescent="0.3">
      <c r="A49" s="105"/>
      <c r="B49" s="99"/>
      <c r="C49" s="106"/>
    </row>
    <row r="50" spans="1:3" ht="24" x14ac:dyDescent="0.3">
      <c r="A50" s="103" t="s">
        <v>120</v>
      </c>
      <c r="B50" s="99"/>
      <c r="C50" s="104">
        <f>C46+C48</f>
        <v>0</v>
      </c>
    </row>
    <row r="51" spans="1:3" ht="23" x14ac:dyDescent="0.25">
      <c r="A51" s="41"/>
      <c r="B51" s="41"/>
      <c r="C51" s="41"/>
    </row>
    <row r="52" spans="1:3" ht="23" x14ac:dyDescent="0.25">
      <c r="A52" s="41"/>
      <c r="B52" s="41"/>
      <c r="C52" s="41"/>
    </row>
    <row r="53" spans="1:3" ht="23" x14ac:dyDescent="0.25">
      <c r="A53" s="41"/>
      <c r="B53" s="41"/>
      <c r="C53" s="41"/>
    </row>
    <row r="54" spans="1:3" ht="23" x14ac:dyDescent="0.25">
      <c r="A54" s="41"/>
      <c r="B54" s="41"/>
      <c r="C54" s="41"/>
    </row>
    <row r="55" spans="1:3" ht="23" x14ac:dyDescent="0.25">
      <c r="A55" s="41"/>
      <c r="B55" s="41"/>
      <c r="C55" s="41"/>
    </row>
    <row r="56" spans="1:3" ht="23" x14ac:dyDescent="0.25">
      <c r="A56" s="41"/>
      <c r="B56" s="41"/>
      <c r="C56" s="41"/>
    </row>
    <row r="57" spans="1:3" ht="23" x14ac:dyDescent="0.25">
      <c r="A57" s="41"/>
      <c r="B57" s="41"/>
      <c r="C57" s="41"/>
    </row>
    <row r="58" spans="1:3" ht="23" x14ac:dyDescent="0.25">
      <c r="A58" s="41"/>
      <c r="B58" s="41"/>
      <c r="C58" s="41"/>
    </row>
    <row r="59" spans="1:3" ht="23" x14ac:dyDescent="0.25">
      <c r="A59" s="41"/>
      <c r="B59" s="41"/>
      <c r="C59" s="41"/>
    </row>
    <row r="60" spans="1:3" ht="23" x14ac:dyDescent="0.25">
      <c r="A60" s="41"/>
      <c r="B60" s="41"/>
      <c r="C60" s="41"/>
    </row>
    <row r="61" spans="1:3" ht="23" x14ac:dyDescent="0.25">
      <c r="A61" s="41"/>
      <c r="B61" s="41"/>
      <c r="C61" s="41"/>
    </row>
    <row r="62" spans="1:3" ht="23" x14ac:dyDescent="0.25">
      <c r="A62" s="41"/>
      <c r="B62" s="41"/>
      <c r="C62" s="41"/>
    </row>
    <row r="63" spans="1:3" ht="23" x14ac:dyDescent="0.25">
      <c r="A63" s="41"/>
      <c r="B63" s="41"/>
      <c r="C63" s="41"/>
    </row>
    <row r="64" spans="1:3" ht="23" x14ac:dyDescent="0.25">
      <c r="A64" s="41"/>
      <c r="B64" s="41"/>
      <c r="C64" s="41"/>
    </row>
    <row r="65" spans="1:3" ht="23" x14ac:dyDescent="0.25">
      <c r="A65" s="41"/>
      <c r="B65" s="41"/>
      <c r="C65" s="41"/>
    </row>
    <row r="66" spans="1:3" ht="23" x14ac:dyDescent="0.25">
      <c r="A66" s="41"/>
      <c r="B66" s="41"/>
      <c r="C66" s="41"/>
    </row>
    <row r="67" spans="1:3" ht="23" x14ac:dyDescent="0.25">
      <c r="A67" s="41"/>
      <c r="B67" s="41"/>
      <c r="C67" s="41"/>
    </row>
    <row r="68" spans="1:3" ht="23" x14ac:dyDescent="0.25">
      <c r="A68" s="41"/>
      <c r="B68" s="41"/>
      <c r="C68" s="41"/>
    </row>
    <row r="69" spans="1:3" ht="23" x14ac:dyDescent="0.25">
      <c r="A69" s="41"/>
      <c r="B69" s="41"/>
      <c r="C69" s="41"/>
    </row>
    <row r="70" spans="1:3" ht="23" x14ac:dyDescent="0.25">
      <c r="A70" s="41"/>
      <c r="B70" s="41"/>
      <c r="C70" s="41"/>
    </row>
    <row r="71" spans="1:3" ht="23" x14ac:dyDescent="0.25">
      <c r="A71" s="41"/>
      <c r="B71" s="41"/>
      <c r="C71" s="41"/>
    </row>
    <row r="72" spans="1:3" ht="23" x14ac:dyDescent="0.25">
      <c r="A72" s="41"/>
      <c r="B72" s="41"/>
      <c r="C72" s="41"/>
    </row>
    <row r="73" spans="1:3" ht="23" x14ac:dyDescent="0.25">
      <c r="A73" s="41"/>
      <c r="B73" s="41"/>
      <c r="C73" s="41"/>
    </row>
    <row r="74" spans="1:3" ht="23" x14ac:dyDescent="0.25">
      <c r="A74" s="41"/>
      <c r="B74" s="41"/>
      <c r="C74" s="41"/>
    </row>
    <row r="75" spans="1:3" ht="23" x14ac:dyDescent="0.25">
      <c r="A75" s="41"/>
      <c r="B75" s="41"/>
      <c r="C75" s="41"/>
    </row>
    <row r="76" spans="1:3" ht="23" x14ac:dyDescent="0.25">
      <c r="A76" s="41"/>
      <c r="B76" s="41"/>
      <c r="C76" s="41"/>
    </row>
    <row r="77" spans="1:3" ht="23" x14ac:dyDescent="0.25">
      <c r="A77" s="41"/>
      <c r="B77" s="41"/>
      <c r="C77" s="41"/>
    </row>
    <row r="78" spans="1:3" ht="23" x14ac:dyDescent="0.25">
      <c r="A78" s="41"/>
      <c r="B78" s="41"/>
      <c r="C78" s="41"/>
    </row>
    <row r="79" spans="1:3" ht="23" x14ac:dyDescent="0.25">
      <c r="A79" s="41"/>
      <c r="B79" s="41"/>
      <c r="C79" s="41"/>
    </row>
    <row r="80" spans="1:3" ht="23" x14ac:dyDescent="0.25">
      <c r="A80" s="41"/>
      <c r="B80" s="41"/>
      <c r="C80" s="41"/>
    </row>
    <row r="81" spans="1:3" ht="23" x14ac:dyDescent="0.25">
      <c r="A81" s="41"/>
      <c r="B81" s="41"/>
      <c r="C81" s="41"/>
    </row>
    <row r="82" spans="1:3" ht="23" x14ac:dyDescent="0.25">
      <c r="A82" s="41"/>
      <c r="B82" s="41"/>
      <c r="C82" s="41"/>
    </row>
    <row r="83" spans="1:3" ht="23" x14ac:dyDescent="0.25">
      <c r="A83" s="41"/>
      <c r="B83" s="41"/>
      <c r="C83" s="41"/>
    </row>
    <row r="84" spans="1:3" ht="23" x14ac:dyDescent="0.25">
      <c r="A84" s="41"/>
      <c r="B84" s="41"/>
      <c r="C84" s="41"/>
    </row>
    <row r="85" spans="1:3" ht="23" x14ac:dyDescent="0.25">
      <c r="A85" s="41"/>
      <c r="B85" s="41"/>
      <c r="C85" s="41"/>
    </row>
    <row r="86" spans="1:3" ht="23" x14ac:dyDescent="0.25">
      <c r="A86" s="41"/>
      <c r="B86" s="41"/>
      <c r="C86" s="41"/>
    </row>
    <row r="87" spans="1:3" ht="23" x14ac:dyDescent="0.25">
      <c r="A87" s="41"/>
      <c r="B87" s="41"/>
      <c r="C87" s="41"/>
    </row>
    <row r="88" spans="1:3" ht="23" x14ac:dyDescent="0.25">
      <c r="A88" s="41"/>
      <c r="B88" s="41"/>
      <c r="C88" s="41"/>
    </row>
    <row r="89" spans="1:3" ht="23" x14ac:dyDescent="0.25">
      <c r="A89" s="41"/>
      <c r="B89" s="41"/>
      <c r="C89" s="41"/>
    </row>
    <row r="90" spans="1:3" ht="23" x14ac:dyDescent="0.25">
      <c r="A90" s="41"/>
      <c r="B90" s="41"/>
      <c r="C90" s="41"/>
    </row>
    <row r="91" spans="1:3" ht="23" x14ac:dyDescent="0.25">
      <c r="A91" s="41"/>
      <c r="B91" s="41"/>
      <c r="C91" s="41"/>
    </row>
    <row r="92" spans="1:3" ht="23" x14ac:dyDescent="0.25">
      <c r="A92" s="41"/>
      <c r="B92" s="41"/>
      <c r="C92" s="41"/>
    </row>
    <row r="93" spans="1:3" ht="23" x14ac:dyDescent="0.25">
      <c r="A93" s="41"/>
      <c r="B93" s="41"/>
      <c r="C93" s="41"/>
    </row>
    <row r="94" spans="1:3" ht="23" x14ac:dyDescent="0.25">
      <c r="A94" s="41"/>
      <c r="B94" s="41"/>
      <c r="C94" s="41"/>
    </row>
    <row r="95" spans="1:3" ht="23" x14ac:dyDescent="0.25">
      <c r="A95" s="41"/>
      <c r="B95" s="41"/>
      <c r="C95" s="41"/>
    </row>
    <row r="96" spans="1:3" ht="23" x14ac:dyDescent="0.25">
      <c r="A96" s="41"/>
      <c r="B96" s="41"/>
      <c r="C96" s="41"/>
    </row>
    <row r="97" spans="1:3" ht="23" x14ac:dyDescent="0.25">
      <c r="A97" s="41"/>
      <c r="B97" s="41"/>
      <c r="C97" s="41"/>
    </row>
    <row r="98" spans="1:3" ht="23" x14ac:dyDescent="0.25">
      <c r="A98" s="41"/>
      <c r="B98" s="41"/>
      <c r="C98" s="41"/>
    </row>
  </sheetData>
  <mergeCells count="1">
    <mergeCell ref="A1: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9B59-C2D8-4645-949F-3823E5E113B3}">
  <dimension ref="A1"/>
  <sheetViews>
    <sheetView topLeftCell="A55" zoomScaleNormal="100" workbookViewId="0">
      <selection activeCell="W107" sqref="W107"/>
    </sheetView>
  </sheetViews>
  <sheetFormatPr baseColWidth="10" defaultRowHeight="13" x14ac:dyDescent="0.15"/>
  <cols>
    <col min="1" max="16384" width="11" style="7"/>
  </cols>
  <sheetData/>
  <pageMargins left="0.7" right="0.7" top="0.75" bottom="0.75" header="0.3" footer="0.3"/>
  <pageSetup scale="36" orientation="landscape" horizontalDpi="0" verticalDpi="0"/>
  <rowBreaks count="1" manualBreakCount="1">
    <brk id="106"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0EED-6DB1-7741-8570-C437B789381C}">
  <dimension ref="A1"/>
  <sheetViews>
    <sheetView topLeftCell="A67" zoomScaleNormal="100" workbookViewId="0">
      <selection activeCell="Z92" sqref="Z92"/>
    </sheetView>
  </sheetViews>
  <sheetFormatPr baseColWidth="10" defaultRowHeight="13" x14ac:dyDescent="0.15"/>
  <cols>
    <col min="1" max="16384" width="11" style="7"/>
  </cols>
  <sheetData/>
  <pageMargins left="0.7" right="0.7" top="0.75" bottom="0.75" header="0.3" footer="0.3"/>
  <pageSetup scale="56" orientation="landscape" horizontalDpi="0" verticalDpi="0"/>
  <rowBreaks count="1" manualBreakCount="1">
    <brk id="68"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ABBC2-E1FF-B74E-BD69-DBD557F5E6C9}">
  <dimension ref="A1"/>
  <sheetViews>
    <sheetView topLeftCell="A62" zoomScaleNormal="100" workbookViewId="0">
      <selection activeCell="V114" sqref="V114"/>
    </sheetView>
  </sheetViews>
  <sheetFormatPr baseColWidth="10" defaultRowHeight="13" x14ac:dyDescent="0.15"/>
  <cols>
    <col min="1" max="16384" width="11" style="7"/>
  </cols>
  <sheetData/>
  <pageMargins left="0.7" right="0.7" top="0.75" bottom="0.75" header="0.3" footer="0.3"/>
  <pageSetup scale="57" orientation="landscape" horizontalDpi="0" verticalDpi="0"/>
  <rowBreaks count="1" manualBreakCount="1">
    <brk id="67" max="16383" man="1"/>
  </row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B46E-CA1D-534E-884B-940D9ABBDD10}">
  <dimension ref="A1"/>
  <sheetViews>
    <sheetView zoomScaleNormal="100" zoomScaleSheetLayoutView="58" workbookViewId="0">
      <selection activeCell="B12" sqref="B12"/>
    </sheetView>
  </sheetViews>
  <sheetFormatPr baseColWidth="10" defaultRowHeight="13" x14ac:dyDescent="0.15"/>
  <cols>
    <col min="1" max="16384" width="11" style="7"/>
  </cols>
  <sheetData/>
  <pageMargins left="0.7" right="0.7" top="0.75" bottom="0.75" header="0.3" footer="0.3"/>
  <pageSetup scale="35"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B53F-5387-1E4A-A419-D3BC392E4689}">
  <dimension ref="A1"/>
  <sheetViews>
    <sheetView topLeftCell="A2" zoomScaleNormal="100" workbookViewId="0">
      <selection activeCell="E27" sqref="E27"/>
    </sheetView>
  </sheetViews>
  <sheetFormatPr baseColWidth="10" defaultRowHeight="13" x14ac:dyDescent="0.15"/>
  <cols>
    <col min="1" max="16384" width="11" style="7"/>
  </cols>
  <sheetData/>
  <pageMargins left="0.7" right="0.7" top="0.75" bottom="0.75" header="0.3" footer="0.3"/>
  <pageSetup scale="62"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B02C9-D788-D64E-B4B3-13D86769C302}">
  <dimension ref="V5:Y12"/>
  <sheetViews>
    <sheetView workbookViewId="0">
      <selection activeCell="V8" sqref="V8"/>
    </sheetView>
  </sheetViews>
  <sheetFormatPr baseColWidth="10" defaultRowHeight="13" x14ac:dyDescent="0.15"/>
  <cols>
    <col min="1" max="21" width="11" style="7"/>
    <col min="22" max="22" width="47.796875" style="7" bestFit="1" customWidth="1"/>
    <col min="23" max="16384" width="11" style="7"/>
  </cols>
  <sheetData>
    <row r="5" spans="22:25" ht="31" x14ac:dyDescent="0.35">
      <c r="V5" s="359" t="s">
        <v>264</v>
      </c>
      <c r="W5" s="362"/>
      <c r="X5" s="362"/>
      <c r="Y5" s="362"/>
    </row>
    <row r="7" spans="22:25" ht="21" x14ac:dyDescent="0.25">
      <c r="V7" s="360" t="s">
        <v>266</v>
      </c>
    </row>
    <row r="8" spans="22:25" ht="21" x14ac:dyDescent="0.25">
      <c r="V8" s="360" t="s">
        <v>267</v>
      </c>
    </row>
    <row r="9" spans="22:25" ht="21" x14ac:dyDescent="0.25">
      <c r="V9" s="360" t="s">
        <v>268</v>
      </c>
    </row>
    <row r="10" spans="22:25" ht="21" x14ac:dyDescent="0.25">
      <c r="V10" s="360" t="s">
        <v>269</v>
      </c>
    </row>
    <row r="11" spans="22:25" ht="21" x14ac:dyDescent="0.25">
      <c r="V11" s="360" t="s">
        <v>270</v>
      </c>
    </row>
    <row r="12" spans="22:25" ht="21" x14ac:dyDescent="0.25">
      <c r="V12" s="360" t="s">
        <v>265</v>
      </c>
    </row>
  </sheetData>
  <hyperlinks>
    <hyperlink ref="V7" location="'Directions AppDtls'!A1" display="Directions - Application Details" xr:uid="{F3E86C43-DFB1-424C-B6D7-05448C50824C}"/>
    <hyperlink ref="V8" location="'Directions Personnel'!A1" display="Directions - Personnel" xr:uid="{FFF469DE-C32D-CF4D-BA23-3EAA713B04E4}"/>
    <hyperlink ref="V9" location="'Directions Y1-Y5'!A1" display="Directions - Budget Years" xr:uid="{C521C1F9-5B86-754F-BE99-A21E8A12B8F9}"/>
    <hyperlink ref="V10" location="'Directions Subcontracts'!A1" display="Directions - Subcontracts" xr:uid="{E57CFABE-C912-A249-9AC4-1D28FEC4AA6E}"/>
    <hyperlink ref="V11" location="'Directions - Summary'!A1" display="Directions - Summary" xr:uid="{E8A4511F-DBCB-184D-9B49-72EE305C2A85}"/>
    <hyperlink ref="V12" location="Disclaimer!A1" display="Disclaimer" xr:uid="{5AA99B06-8468-A245-ACD5-01BEA44C13F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
  <sheetViews>
    <sheetView workbookViewId="0">
      <selection activeCell="F40" sqref="F40"/>
    </sheetView>
  </sheetViews>
  <sheetFormatPr baseColWidth="10" defaultColWidth="11" defaultRowHeight="13" x14ac:dyDescent="0.15"/>
  <cols>
    <col min="1" max="16384" width="11" style="7"/>
  </cols>
  <sheetData>
    <row r="1" spans="1:15" ht="26" x14ac:dyDescent="0.3">
      <c r="A1" s="312" t="s">
        <v>195</v>
      </c>
      <c r="B1" s="312"/>
      <c r="C1" s="312"/>
      <c r="D1" s="312"/>
      <c r="E1" s="312"/>
      <c r="F1" s="312"/>
      <c r="G1" s="312"/>
      <c r="H1" s="312"/>
      <c r="I1" s="312"/>
      <c r="J1" s="312"/>
      <c r="K1" s="312"/>
      <c r="L1" s="312"/>
      <c r="M1" s="312"/>
      <c r="N1" s="312"/>
      <c r="O1" s="312"/>
    </row>
    <row r="2" spans="1:15" ht="16" x14ac:dyDescent="0.2">
      <c r="A2" s="40"/>
    </row>
    <row r="3" spans="1:15" ht="23" x14ac:dyDescent="0.25">
      <c r="A3" s="41" t="s">
        <v>196</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5"/>
  <sheetViews>
    <sheetView topLeftCell="A9" zoomScale="70" zoomScaleNormal="70" workbookViewId="0">
      <selection activeCell="B28" sqref="B28"/>
    </sheetView>
  </sheetViews>
  <sheetFormatPr baseColWidth="10" defaultColWidth="11" defaultRowHeight="38" customHeight="1" x14ac:dyDescent="0.15"/>
  <cols>
    <col min="1" max="1" width="33.19921875" style="7" customWidth="1"/>
    <col min="2" max="2" width="22.796875" style="7" customWidth="1"/>
    <col min="3" max="3" width="20.19921875" style="7" customWidth="1"/>
    <col min="4" max="4" width="27.19921875" style="7" customWidth="1"/>
    <col min="5" max="5" width="37.3984375" style="7" bestFit="1" customWidth="1"/>
    <col min="6" max="6" width="45.796875" style="7" customWidth="1"/>
    <col min="7" max="7" width="38.796875" style="7" bestFit="1" customWidth="1"/>
    <col min="8" max="8" width="7.3984375" style="7" customWidth="1"/>
    <col min="9" max="9" width="31" style="7" bestFit="1" customWidth="1"/>
    <col min="10" max="10" width="34.19921875" style="7" bestFit="1" customWidth="1"/>
    <col min="11" max="11" width="22.59765625" style="7" bestFit="1" customWidth="1"/>
    <col min="12" max="12" width="17.59765625" style="7" bestFit="1" customWidth="1"/>
    <col min="13" max="17" width="11" style="7"/>
    <col min="18" max="18" width="31" style="7" bestFit="1" customWidth="1"/>
    <col min="19" max="19" width="19.59765625" style="7" bestFit="1" customWidth="1"/>
    <col min="20" max="16384" width="11" style="7"/>
  </cols>
  <sheetData>
    <row r="1" spans="1:26" ht="38" customHeight="1" x14ac:dyDescent="0.3">
      <c r="A1" s="316" t="s">
        <v>166</v>
      </c>
      <c r="B1" s="317"/>
      <c r="C1" s="317"/>
      <c r="D1" s="317"/>
      <c r="E1" s="317"/>
      <c r="F1" s="317"/>
      <c r="G1" s="317"/>
      <c r="H1" s="317"/>
      <c r="I1" s="317"/>
      <c r="J1" s="317"/>
      <c r="K1" s="317"/>
      <c r="L1" s="317"/>
      <c r="M1" s="318"/>
      <c r="N1" s="188"/>
      <c r="O1" s="188"/>
      <c r="P1" s="188"/>
      <c r="Q1" s="188"/>
      <c r="R1" s="188"/>
      <c r="S1" s="188"/>
      <c r="T1" s="188"/>
      <c r="U1" s="188"/>
      <c r="V1" s="188"/>
      <c r="W1" s="188"/>
      <c r="X1" s="115"/>
      <c r="Y1" s="115"/>
      <c r="Z1" s="115"/>
    </row>
    <row r="2" spans="1:26" ht="38" customHeight="1" x14ac:dyDescent="0.3">
      <c r="A2" s="49" t="s">
        <v>238</v>
      </c>
      <c r="B2" s="42"/>
      <c r="C2" s="42"/>
      <c r="D2" s="42"/>
      <c r="E2" s="42"/>
      <c r="F2" s="42"/>
      <c r="G2" s="42"/>
      <c r="H2" s="42"/>
      <c r="I2" s="42"/>
      <c r="J2" s="42"/>
      <c r="K2" s="42"/>
      <c r="L2" s="42"/>
      <c r="M2" s="42"/>
      <c r="N2" s="188"/>
      <c r="O2" s="188"/>
      <c r="P2" s="188"/>
      <c r="Q2" s="188"/>
      <c r="R2" s="188"/>
      <c r="S2" s="188"/>
      <c r="T2" s="188"/>
      <c r="U2" s="188"/>
      <c r="V2" s="188"/>
      <c r="W2" s="188"/>
      <c r="X2" s="115"/>
      <c r="Y2" s="115"/>
      <c r="Z2" s="115"/>
    </row>
    <row r="3" spans="1:26" ht="38" customHeight="1" x14ac:dyDescent="0.3">
      <c r="A3" s="49" t="s">
        <v>239</v>
      </c>
      <c r="B3" s="42"/>
      <c r="C3" s="42"/>
      <c r="D3" s="42"/>
      <c r="E3" s="42"/>
      <c r="F3" s="42"/>
      <c r="G3" s="42"/>
      <c r="H3" s="42"/>
      <c r="I3" s="42"/>
      <c r="J3" s="42"/>
      <c r="K3" s="42"/>
      <c r="L3" s="42"/>
      <c r="M3" s="42"/>
      <c r="N3" s="188"/>
      <c r="O3" s="188"/>
      <c r="P3" s="188"/>
      <c r="Q3" s="188"/>
      <c r="R3" s="188"/>
      <c r="S3" s="188"/>
      <c r="T3" s="188"/>
      <c r="U3" s="188"/>
      <c r="V3" s="188"/>
      <c r="W3" s="188"/>
      <c r="X3" s="115"/>
      <c r="Y3" s="115"/>
      <c r="Z3" s="115"/>
    </row>
    <row r="4" spans="1:26" ht="38" customHeight="1" x14ac:dyDescent="0.3">
      <c r="A4" s="49"/>
      <c r="B4" s="42"/>
      <c r="C4" s="42"/>
      <c r="D4" s="42"/>
      <c r="E4" s="42"/>
      <c r="F4" s="42"/>
      <c r="G4" s="42"/>
      <c r="H4" s="42"/>
      <c r="I4" s="42"/>
      <c r="J4" s="258" t="s">
        <v>206</v>
      </c>
      <c r="K4" s="259">
        <f ca="1">TODAY()</f>
        <v>45896</v>
      </c>
      <c r="L4" s="42"/>
      <c r="M4" s="42"/>
      <c r="N4" s="188"/>
      <c r="O4" s="188"/>
      <c r="P4" s="188"/>
      <c r="Q4" s="188"/>
      <c r="R4" s="188"/>
      <c r="S4" s="188"/>
      <c r="T4" s="188"/>
      <c r="U4" s="188"/>
      <c r="V4" s="188"/>
      <c r="W4" s="188"/>
      <c r="X4" s="115"/>
      <c r="Y4" s="115"/>
      <c r="Z4" s="115"/>
    </row>
    <row r="5" spans="1:26" ht="38" customHeight="1" x14ac:dyDescent="0.3">
      <c r="A5" s="49" t="s">
        <v>241</v>
      </c>
      <c r="B5" s="267"/>
      <c r="C5" s="236"/>
      <c r="D5" s="236"/>
      <c r="E5" s="42"/>
      <c r="F5" s="42"/>
      <c r="G5" s="42"/>
      <c r="H5" s="42"/>
      <c r="I5" s="42"/>
      <c r="J5" s="42"/>
      <c r="K5" s="42"/>
      <c r="L5" s="42"/>
      <c r="M5" s="42"/>
      <c r="N5" s="188"/>
      <c r="O5" s="188"/>
      <c r="P5" s="188"/>
      <c r="Q5" s="188"/>
      <c r="R5" s="188"/>
      <c r="S5" s="188"/>
      <c r="T5" s="188"/>
      <c r="U5" s="188"/>
      <c r="V5" s="188"/>
      <c r="W5" s="188"/>
      <c r="X5" s="115"/>
      <c r="Y5" s="115"/>
      <c r="Z5" s="115"/>
    </row>
    <row r="6" spans="1:26" ht="38" customHeight="1" x14ac:dyDescent="0.3">
      <c r="A6" s="49"/>
      <c r="B6" s="236"/>
      <c r="C6" s="236"/>
      <c r="D6" s="236"/>
      <c r="E6" s="236"/>
      <c r="F6" s="236"/>
      <c r="G6" s="236"/>
      <c r="H6" s="236"/>
      <c r="I6" s="42"/>
      <c r="J6" s="42"/>
      <c r="K6" s="42"/>
      <c r="L6" s="42"/>
      <c r="M6" s="42"/>
      <c r="N6" s="188"/>
      <c r="O6" s="188"/>
      <c r="P6" s="188"/>
      <c r="Q6" s="188"/>
      <c r="R6" s="188"/>
      <c r="S6" s="188"/>
      <c r="T6" s="188"/>
      <c r="U6" s="188"/>
      <c r="V6" s="188"/>
      <c r="W6" s="188"/>
      <c r="X6" s="115"/>
      <c r="Y6" s="115"/>
      <c r="Z6" s="115"/>
    </row>
    <row r="7" spans="1:26" ht="48" customHeight="1" x14ac:dyDescent="0.3">
      <c r="A7" s="313" t="s">
        <v>228</v>
      </c>
      <c r="B7" s="314"/>
      <c r="C7" s="314"/>
      <c r="D7" s="314"/>
      <c r="E7" s="314"/>
      <c r="F7" s="314"/>
      <c r="G7" s="314"/>
      <c r="H7" s="314"/>
      <c r="I7" s="319" t="s">
        <v>244</v>
      </c>
      <c r="J7" s="320"/>
      <c r="K7" s="320"/>
      <c r="L7" s="321"/>
      <c r="O7" s="42"/>
      <c r="P7" s="42"/>
      <c r="Q7" s="42"/>
      <c r="R7" s="42"/>
      <c r="S7" s="42"/>
      <c r="T7" s="42"/>
      <c r="U7" s="42"/>
      <c r="V7" s="42"/>
      <c r="W7" s="42"/>
      <c r="X7" s="115"/>
      <c r="Y7" s="115"/>
      <c r="Z7" s="115"/>
    </row>
    <row r="8" spans="1:26" ht="26" x14ac:dyDescent="0.3">
      <c r="A8" s="190"/>
      <c r="B8" s="191"/>
      <c r="C8" s="191"/>
      <c r="D8" s="191"/>
      <c r="E8" s="191"/>
      <c r="F8" s="191"/>
      <c r="G8" s="191"/>
      <c r="H8" s="192"/>
      <c r="I8" s="256"/>
      <c r="J8" s="262" t="s">
        <v>200</v>
      </c>
      <c r="K8" s="262" t="s">
        <v>201</v>
      </c>
      <c r="L8" s="57"/>
      <c r="M8" s="180"/>
      <c r="O8" s="42"/>
      <c r="P8" s="42"/>
      <c r="Q8" s="42"/>
      <c r="R8" s="42"/>
      <c r="S8" s="42"/>
      <c r="T8" s="42"/>
      <c r="U8" s="42"/>
      <c r="V8" s="42"/>
      <c r="W8" s="42"/>
      <c r="X8" s="115"/>
      <c r="Y8" s="115"/>
      <c r="Z8" s="115"/>
    </row>
    <row r="9" spans="1:26" ht="30" customHeight="1" x14ac:dyDescent="0.3">
      <c r="A9" s="121" t="s">
        <v>202</v>
      </c>
      <c r="B9" s="325">
        <v>45824</v>
      </c>
      <c r="C9" s="325"/>
      <c r="E9" s="5" t="s">
        <v>207</v>
      </c>
      <c r="F9" s="260">
        <f ca="1">F10-K4</f>
        <v>-83</v>
      </c>
      <c r="H9" s="234"/>
      <c r="I9" s="5" t="s">
        <v>186</v>
      </c>
      <c r="J9" s="261">
        <f>B12</f>
        <v>45992</v>
      </c>
      <c r="K9" s="261">
        <f>J9+364</f>
        <v>46356</v>
      </c>
      <c r="L9" s="18"/>
      <c r="M9" s="180"/>
      <c r="O9" s="42"/>
      <c r="P9" s="42"/>
      <c r="Q9" s="42"/>
      <c r="R9" s="42"/>
      <c r="S9" s="42"/>
      <c r="T9" s="42"/>
      <c r="U9" s="42"/>
      <c r="V9" s="42"/>
      <c r="W9" s="42"/>
      <c r="X9" s="115"/>
      <c r="Y9" s="115"/>
      <c r="Z9" s="115"/>
    </row>
    <row r="10" spans="1:26" ht="30" customHeight="1" x14ac:dyDescent="0.3">
      <c r="A10" s="121" t="s">
        <v>251</v>
      </c>
      <c r="B10" s="114">
        <v>7</v>
      </c>
      <c r="C10" s="233"/>
      <c r="E10" s="5" t="s">
        <v>204</v>
      </c>
      <c r="F10" s="242">
        <f>WORKDAY.INTL(B9,-B10)</f>
        <v>45813</v>
      </c>
      <c r="G10" s="42"/>
      <c r="H10" s="234"/>
      <c r="I10" s="5" t="s">
        <v>187</v>
      </c>
      <c r="J10" s="261">
        <f t="shared" ref="J10:K11" si="0">EDATE(J9,12)</f>
        <v>46357</v>
      </c>
      <c r="K10" s="261">
        <f t="shared" si="0"/>
        <v>46721</v>
      </c>
      <c r="L10" s="18"/>
      <c r="O10" s="42"/>
      <c r="P10" s="42"/>
      <c r="Q10" s="42"/>
      <c r="R10" s="42"/>
      <c r="S10" s="42"/>
      <c r="T10" s="42"/>
      <c r="U10" s="42"/>
      <c r="V10" s="42"/>
      <c r="W10" s="42"/>
      <c r="X10" s="115"/>
      <c r="Y10" s="115"/>
      <c r="Z10" s="115"/>
    </row>
    <row r="11" spans="1:26" ht="30" customHeight="1" x14ac:dyDescent="0.3">
      <c r="A11" s="181"/>
      <c r="D11" s="49"/>
      <c r="G11" s="42"/>
      <c r="H11" s="234"/>
      <c r="I11" s="5" t="s">
        <v>188</v>
      </c>
      <c r="J11" s="261">
        <f t="shared" si="0"/>
        <v>46722</v>
      </c>
      <c r="K11" s="261">
        <f t="shared" si="0"/>
        <v>47087</v>
      </c>
      <c r="L11" s="182"/>
      <c r="O11" s="42"/>
      <c r="P11" s="42"/>
      <c r="Q11" s="42"/>
      <c r="R11" s="42"/>
      <c r="S11" s="42"/>
      <c r="T11" s="42"/>
      <c r="U11" s="42"/>
      <c r="V11" s="42"/>
      <c r="W11" s="42"/>
      <c r="X11" s="115"/>
      <c r="Y11" s="115"/>
      <c r="Z11" s="115"/>
    </row>
    <row r="12" spans="1:26" ht="30" customHeight="1" x14ac:dyDescent="0.3">
      <c r="A12" s="121" t="s">
        <v>242</v>
      </c>
      <c r="B12" s="263">
        <v>45992</v>
      </c>
      <c r="C12" s="257"/>
      <c r="D12" s="5" t="s">
        <v>243</v>
      </c>
      <c r="E12" s="263">
        <f>K13</f>
        <v>47817</v>
      </c>
      <c r="F12" s="252"/>
      <c r="G12" s="42"/>
      <c r="H12" s="234"/>
      <c r="I12" s="5" t="s">
        <v>189</v>
      </c>
      <c r="J12" s="261">
        <f>EDATE(J11,12)</f>
        <v>47088</v>
      </c>
      <c r="K12" s="261">
        <f>EDATE(K11,12)</f>
        <v>47452</v>
      </c>
      <c r="L12" s="182"/>
      <c r="O12" s="42"/>
      <c r="P12" s="42"/>
      <c r="Q12" s="42"/>
      <c r="R12" s="42"/>
      <c r="S12" s="42"/>
      <c r="T12" s="42"/>
      <c r="U12" s="42"/>
      <c r="V12" s="42"/>
      <c r="W12" s="42"/>
      <c r="X12" s="115"/>
      <c r="Y12" s="115"/>
      <c r="Z12" s="115"/>
    </row>
    <row r="13" spans="1:26" ht="30" customHeight="1" x14ac:dyDescent="0.3">
      <c r="A13" s="121" t="s">
        <v>231</v>
      </c>
      <c r="B13" s="91"/>
      <c r="C13" s="91"/>
      <c r="D13" s="241"/>
      <c r="E13" s="5" t="s">
        <v>232</v>
      </c>
      <c r="F13" s="240"/>
      <c r="G13" s="240"/>
      <c r="H13" s="234"/>
      <c r="I13" s="5" t="s">
        <v>190</v>
      </c>
      <c r="J13" s="261">
        <f>EDATE(J12,12)</f>
        <v>47453</v>
      </c>
      <c r="K13" s="261">
        <f>EDATE(K12,12)</f>
        <v>47817</v>
      </c>
      <c r="L13" s="182"/>
      <c r="O13" s="42"/>
      <c r="P13" s="42"/>
      <c r="Q13" s="42"/>
      <c r="R13" s="42"/>
      <c r="S13" s="42"/>
      <c r="T13" s="42"/>
      <c r="U13" s="42"/>
      <c r="V13" s="42"/>
      <c r="W13" s="42"/>
      <c r="X13" s="115"/>
      <c r="Y13" s="115"/>
      <c r="Z13" s="115"/>
    </row>
    <row r="14" spans="1:26" ht="30" customHeight="1" x14ac:dyDescent="0.3">
      <c r="A14" s="121" t="s">
        <v>52</v>
      </c>
      <c r="B14" s="323"/>
      <c r="C14" s="324"/>
      <c r="D14" s="324"/>
      <c r="E14" s="324"/>
      <c r="F14" s="324"/>
      <c r="G14" s="324"/>
      <c r="H14" s="234"/>
      <c r="I14" s="108"/>
      <c r="J14" s="108"/>
      <c r="K14" s="108"/>
      <c r="L14" s="187"/>
      <c r="O14" s="42"/>
      <c r="P14" s="42"/>
      <c r="Q14" s="42"/>
      <c r="R14" s="42"/>
      <c r="S14" s="42"/>
      <c r="T14" s="42"/>
      <c r="U14" s="42"/>
      <c r="V14" s="42"/>
      <c r="W14" s="42"/>
      <c r="X14" s="115"/>
      <c r="Y14" s="115"/>
      <c r="Z14" s="115"/>
    </row>
    <row r="15" spans="1:26" ht="30" customHeight="1" x14ac:dyDescent="0.3">
      <c r="A15" s="121" t="s">
        <v>225</v>
      </c>
      <c r="B15" s="232"/>
      <c r="C15" s="251"/>
      <c r="D15" s="253"/>
      <c r="E15" s="42"/>
      <c r="F15" s="42"/>
      <c r="G15" s="42"/>
      <c r="H15" s="234"/>
      <c r="L15" s="254"/>
      <c r="S15" s="42"/>
      <c r="T15" s="42"/>
      <c r="U15" s="42"/>
      <c r="V15" s="42"/>
      <c r="W15" s="42"/>
      <c r="X15" s="115"/>
      <c r="Y15" s="115"/>
      <c r="Z15" s="115"/>
    </row>
    <row r="16" spans="1:26" ht="30" customHeight="1" x14ac:dyDescent="0.3">
      <c r="A16" s="121" t="s">
        <v>240</v>
      </c>
      <c r="B16" s="37"/>
      <c r="C16" s="251"/>
      <c r="D16" s="42"/>
      <c r="E16" s="42"/>
      <c r="F16" s="42"/>
      <c r="G16" s="42"/>
      <c r="H16" s="234"/>
      <c r="I16" s="5"/>
      <c r="J16" s="250"/>
      <c r="K16" s="250"/>
      <c r="L16" s="255"/>
      <c r="S16" s="42"/>
      <c r="T16" s="42"/>
      <c r="U16" s="42"/>
      <c r="V16" s="42"/>
      <c r="W16" s="42"/>
      <c r="X16" s="115"/>
      <c r="Y16" s="115"/>
      <c r="Z16" s="115"/>
    </row>
    <row r="17" spans="1:26" ht="30" customHeight="1" x14ac:dyDescent="0.3">
      <c r="A17" s="235"/>
      <c r="B17" s="236"/>
      <c r="C17" s="236"/>
      <c r="D17" s="236"/>
      <c r="E17" s="236"/>
      <c r="F17" s="236"/>
      <c r="G17" s="236"/>
      <c r="H17" s="237"/>
      <c r="I17" s="5"/>
      <c r="J17" s="250"/>
      <c r="K17" s="250"/>
      <c r="L17" s="255"/>
      <c r="S17" s="42"/>
      <c r="T17" s="42"/>
      <c r="U17" s="42"/>
      <c r="V17" s="42"/>
      <c r="W17" s="42"/>
      <c r="X17" s="115"/>
      <c r="Y17" s="115"/>
      <c r="Z17" s="115"/>
    </row>
    <row r="18" spans="1:26" ht="23" customHeight="1" x14ac:dyDescent="0.25">
      <c r="L18" s="254"/>
    </row>
    <row r="19" spans="1:26" ht="38" customHeight="1" x14ac:dyDescent="0.3">
      <c r="A19" s="313" t="s">
        <v>252</v>
      </c>
      <c r="B19" s="314"/>
      <c r="C19" s="314"/>
      <c r="D19" s="314"/>
      <c r="E19" s="314"/>
      <c r="F19" s="314"/>
      <c r="G19" s="314"/>
      <c r="H19" s="315"/>
      <c r="X19" s="116"/>
      <c r="Y19" s="116"/>
    </row>
    <row r="20" spans="1:26" ht="38" customHeight="1" x14ac:dyDescent="0.25">
      <c r="A20" s="121" t="s">
        <v>39</v>
      </c>
      <c r="B20" s="326"/>
      <c r="C20" s="324"/>
      <c r="D20" s="324"/>
      <c r="E20" s="324"/>
      <c r="F20" s="324"/>
      <c r="G20" s="324"/>
      <c r="H20" s="186"/>
    </row>
    <row r="21" spans="1:26" ht="38" customHeight="1" x14ac:dyDescent="0.25">
      <c r="A21" s="121" t="s">
        <v>226</v>
      </c>
      <c r="B21" s="238">
        <v>200</v>
      </c>
      <c r="D21" s="5" t="s">
        <v>227</v>
      </c>
      <c r="E21" s="243">
        <f>LEN(B20)</f>
        <v>0</v>
      </c>
      <c r="H21" s="186"/>
    </row>
    <row r="22" spans="1:26" ht="38" customHeight="1" x14ac:dyDescent="0.25">
      <c r="A22" s="121" t="s">
        <v>158</v>
      </c>
      <c r="B22" s="239"/>
      <c r="C22" s="266" t="s">
        <v>205</v>
      </c>
      <c r="D22" s="185"/>
      <c r="E22" s="185"/>
      <c r="F22" s="4"/>
      <c r="G22" s="4"/>
      <c r="H22" s="58"/>
    </row>
    <row r="23" spans="1:26" ht="38" customHeight="1" x14ac:dyDescent="0.25">
      <c r="A23" s="121" t="s">
        <v>47</v>
      </c>
      <c r="B23" s="118"/>
      <c r="C23" s="109"/>
      <c r="D23" s="109"/>
      <c r="E23" s="109"/>
      <c r="F23" s="109"/>
      <c r="H23" s="58"/>
    </row>
    <row r="24" spans="1:26" ht="38" customHeight="1" x14ac:dyDescent="0.25">
      <c r="A24" s="121" t="s">
        <v>184</v>
      </c>
      <c r="B24" s="322"/>
      <c r="C24" s="322"/>
      <c r="D24" s="75" t="s">
        <v>197</v>
      </c>
      <c r="H24" s="58"/>
    </row>
    <row r="25" spans="1:26" ht="38" customHeight="1" x14ac:dyDescent="0.25">
      <c r="A25" s="121" t="s">
        <v>229</v>
      </c>
      <c r="B25" s="322"/>
      <c r="C25" s="322"/>
      <c r="D25" s="75" t="s">
        <v>230</v>
      </c>
      <c r="E25" s="110"/>
      <c r="F25" s="110"/>
      <c r="H25" s="58"/>
    </row>
    <row r="26" spans="1:26" ht="38" customHeight="1" x14ac:dyDescent="0.25">
      <c r="A26" s="121" t="s">
        <v>185</v>
      </c>
      <c r="B26" s="113"/>
      <c r="C26" s="4"/>
      <c r="D26" s="4"/>
      <c r="E26" s="4"/>
      <c r="F26" s="4"/>
      <c r="H26" s="58"/>
    </row>
    <row r="27" spans="1:26" ht="38" customHeight="1" x14ac:dyDescent="0.25">
      <c r="A27" s="121" t="s">
        <v>181</v>
      </c>
      <c r="B27" s="112"/>
      <c r="C27" s="4"/>
      <c r="D27" s="4"/>
      <c r="E27" s="4"/>
      <c r="F27" s="4"/>
      <c r="H27" s="58"/>
    </row>
    <row r="28" spans="1:26" ht="38" customHeight="1" x14ac:dyDescent="0.25">
      <c r="A28" s="121" t="s">
        <v>182</v>
      </c>
      <c r="B28" s="112"/>
      <c r="C28" s="4"/>
      <c r="D28" s="4"/>
      <c r="E28" s="4"/>
      <c r="F28" s="4"/>
      <c r="H28" s="58"/>
    </row>
    <row r="29" spans="1:26" ht="38" customHeight="1" x14ac:dyDescent="0.25">
      <c r="A29" s="54"/>
      <c r="B29" s="108"/>
      <c r="C29" s="108"/>
      <c r="D29" s="108"/>
      <c r="E29" s="108"/>
      <c r="F29" s="108"/>
      <c r="G29" s="108"/>
      <c r="H29" s="59"/>
    </row>
    <row r="30" spans="1:26" ht="38" customHeight="1" x14ac:dyDescent="0.25">
      <c r="A30" s="265" t="s">
        <v>245</v>
      </c>
    </row>
    <row r="31" spans="1:26" ht="38" customHeight="1" x14ac:dyDescent="0.25">
      <c r="A31" s="5"/>
    </row>
    <row r="32" spans="1:26" ht="38" customHeight="1" x14ac:dyDescent="0.25">
      <c r="E32" s="120"/>
      <c r="F32" s="120"/>
      <c r="J32" s="327" t="s">
        <v>258</v>
      </c>
      <c r="K32" s="327"/>
      <c r="L32" s="327"/>
    </row>
    <row r="33" spans="1:15" ht="38" customHeight="1" x14ac:dyDescent="0.25">
      <c r="A33" s="313" t="s">
        <v>203</v>
      </c>
      <c r="B33" s="314"/>
      <c r="C33" s="314"/>
      <c r="D33" s="314"/>
      <c r="E33" s="314"/>
      <c r="F33" s="314"/>
      <c r="G33" s="314"/>
      <c r="H33" s="314"/>
      <c r="I33" s="314"/>
      <c r="J33" s="314"/>
      <c r="K33" s="314"/>
      <c r="L33" s="315"/>
      <c r="M33" s="120"/>
      <c r="N33" s="120"/>
    </row>
    <row r="34" spans="1:15" ht="38" customHeight="1" x14ac:dyDescent="0.25">
      <c r="A34" s="121" t="s">
        <v>167</v>
      </c>
      <c r="C34" s="107"/>
      <c r="D34" s="107"/>
      <c r="E34" s="107"/>
      <c r="F34" s="107"/>
      <c r="G34" s="107"/>
      <c r="I34" s="4" t="s">
        <v>65</v>
      </c>
      <c r="J34" s="91"/>
      <c r="K34" s="91"/>
      <c r="L34" s="247"/>
      <c r="M34" s="185"/>
      <c r="O34" s="268"/>
    </row>
    <row r="35" spans="1:15" ht="38" customHeight="1" x14ac:dyDescent="0.25">
      <c r="A35" s="121" t="s">
        <v>168</v>
      </c>
      <c r="C35" s="107"/>
      <c r="D35" s="107"/>
      <c r="E35" s="107"/>
      <c r="F35" s="107"/>
      <c r="G35" s="107"/>
      <c r="I35" s="248" t="s">
        <v>66</v>
      </c>
      <c r="J35" s="189"/>
      <c r="K35" s="91"/>
      <c r="L35" s="247"/>
      <c r="M35" s="185"/>
      <c r="O35" s="268"/>
    </row>
    <row r="36" spans="1:15" ht="38" customHeight="1" x14ac:dyDescent="0.25">
      <c r="A36" s="121" t="s">
        <v>179</v>
      </c>
      <c r="C36" s="107"/>
      <c r="D36" s="107"/>
      <c r="E36" s="107"/>
      <c r="F36" s="107"/>
      <c r="G36" s="107"/>
      <c r="H36" s="41"/>
      <c r="I36" s="248" t="s">
        <v>183</v>
      </c>
      <c r="J36" s="123"/>
      <c r="K36" s="123"/>
      <c r="L36" s="249"/>
      <c r="M36" s="246"/>
      <c r="O36" s="269"/>
    </row>
    <row r="37" spans="1:15" ht="38" customHeight="1" x14ac:dyDescent="0.15">
      <c r="A37" s="244"/>
      <c r="B37" s="245"/>
      <c r="C37" s="245"/>
      <c r="D37" s="245"/>
      <c r="E37" s="245"/>
      <c r="F37" s="245"/>
      <c r="G37" s="245"/>
      <c r="H37" s="245"/>
      <c r="I37" s="245"/>
      <c r="J37" s="245"/>
      <c r="K37" s="245"/>
      <c r="L37" s="58"/>
      <c r="O37" s="268"/>
    </row>
    <row r="38" spans="1:15" ht="38" customHeight="1" x14ac:dyDescent="0.25">
      <c r="A38" s="121" t="s">
        <v>169</v>
      </c>
      <c r="C38" s="107"/>
      <c r="D38" s="107"/>
      <c r="E38" s="107"/>
      <c r="F38" s="107"/>
      <c r="G38" s="107"/>
      <c r="I38" s="4" t="s">
        <v>65</v>
      </c>
      <c r="J38" s="91"/>
      <c r="K38" s="91"/>
      <c r="L38" s="247"/>
      <c r="M38" s="185"/>
      <c r="O38" s="268"/>
    </row>
    <row r="39" spans="1:15" ht="38" customHeight="1" x14ac:dyDescent="0.25">
      <c r="A39" s="121" t="s">
        <v>168</v>
      </c>
      <c r="C39" s="107"/>
      <c r="D39" s="107"/>
      <c r="E39" s="107"/>
      <c r="F39" s="107"/>
      <c r="G39" s="107"/>
      <c r="I39" s="248" t="s">
        <v>66</v>
      </c>
      <c r="J39" s="91"/>
      <c r="K39" s="91"/>
      <c r="L39" s="247"/>
      <c r="M39" s="185"/>
      <c r="O39" s="268"/>
    </row>
    <row r="40" spans="1:15" ht="38" customHeight="1" x14ac:dyDescent="0.25">
      <c r="A40" s="121" t="s">
        <v>179</v>
      </c>
      <c r="C40" s="107"/>
      <c r="D40" s="107"/>
      <c r="E40" s="107"/>
      <c r="F40" s="107"/>
      <c r="G40" s="107"/>
      <c r="H40" s="41"/>
      <c r="I40" s="248" t="s">
        <v>183</v>
      </c>
      <c r="J40" s="123"/>
      <c r="K40" s="123"/>
      <c r="L40" s="249"/>
      <c r="M40" s="246"/>
      <c r="O40" s="269"/>
    </row>
    <row r="41" spans="1:15" ht="38" customHeight="1" x14ac:dyDescent="0.15">
      <c r="A41" s="244"/>
      <c r="B41" s="245"/>
      <c r="C41" s="245"/>
      <c r="D41" s="245"/>
      <c r="E41" s="245"/>
      <c r="F41" s="245"/>
      <c r="G41" s="245"/>
      <c r="H41" s="245"/>
      <c r="I41" s="245"/>
      <c r="J41" s="245"/>
      <c r="K41" s="245"/>
      <c r="L41" s="58"/>
      <c r="O41" s="268"/>
    </row>
    <row r="42" spans="1:15" ht="38" customHeight="1" x14ac:dyDescent="0.25">
      <c r="A42" s="121" t="s">
        <v>170</v>
      </c>
      <c r="C42" s="107"/>
      <c r="D42" s="107"/>
      <c r="E42" s="107"/>
      <c r="F42" s="107"/>
      <c r="G42" s="107"/>
      <c r="I42" s="4" t="s">
        <v>65</v>
      </c>
      <c r="J42" s="91"/>
      <c r="K42" s="91"/>
      <c r="L42" s="247"/>
      <c r="M42" s="185"/>
      <c r="O42" s="268"/>
    </row>
    <row r="43" spans="1:15" ht="38" customHeight="1" x14ac:dyDescent="0.25">
      <c r="A43" s="121" t="s">
        <v>168</v>
      </c>
      <c r="C43" s="107"/>
      <c r="D43" s="107"/>
      <c r="E43" s="107"/>
      <c r="F43" s="107"/>
      <c r="G43" s="107"/>
      <c r="I43" s="248" t="s">
        <v>66</v>
      </c>
      <c r="J43" s="189"/>
      <c r="K43" s="91"/>
      <c r="L43" s="247"/>
      <c r="M43" s="185"/>
      <c r="O43" s="268"/>
    </row>
    <row r="44" spans="1:15" ht="38" customHeight="1" x14ac:dyDescent="0.25">
      <c r="A44" s="121" t="s">
        <v>179</v>
      </c>
      <c r="C44" s="107"/>
      <c r="D44" s="107"/>
      <c r="E44" s="107"/>
      <c r="F44" s="107"/>
      <c r="G44" s="107"/>
      <c r="H44" s="41"/>
      <c r="I44" s="248" t="s">
        <v>183</v>
      </c>
      <c r="J44" s="123"/>
      <c r="K44" s="123"/>
      <c r="L44" s="249"/>
      <c r="M44" s="246"/>
      <c r="O44" s="268"/>
    </row>
    <row r="45" spans="1:15" ht="38" customHeight="1" x14ac:dyDescent="0.15">
      <c r="A45" s="244"/>
      <c r="B45" s="245"/>
      <c r="C45" s="245"/>
      <c r="D45" s="245"/>
      <c r="E45" s="245"/>
      <c r="F45" s="245"/>
      <c r="G45" s="245"/>
      <c r="H45" s="245"/>
      <c r="I45" s="245"/>
      <c r="J45" s="245"/>
      <c r="K45" s="245"/>
      <c r="L45" s="58"/>
      <c r="O45" s="269"/>
    </row>
    <row r="46" spans="1:15" ht="38" customHeight="1" x14ac:dyDescent="0.25">
      <c r="A46" s="121" t="s">
        <v>171</v>
      </c>
      <c r="C46" s="107"/>
      <c r="D46" s="107"/>
      <c r="E46" s="107"/>
      <c r="F46" s="107"/>
      <c r="G46" s="107"/>
      <c r="I46" s="4" t="s">
        <v>65</v>
      </c>
      <c r="J46" s="91"/>
      <c r="K46" s="91"/>
      <c r="L46" s="247"/>
      <c r="M46" s="185"/>
      <c r="O46" s="268"/>
    </row>
    <row r="47" spans="1:15" ht="38" customHeight="1" x14ac:dyDescent="0.25">
      <c r="A47" s="121" t="s">
        <v>168</v>
      </c>
      <c r="C47" s="107"/>
      <c r="D47" s="107"/>
      <c r="E47" s="107"/>
      <c r="F47" s="107"/>
      <c r="G47" s="107"/>
      <c r="I47" s="248" t="s">
        <v>66</v>
      </c>
      <c r="J47" s="189"/>
      <c r="K47" s="91"/>
      <c r="L47" s="247"/>
      <c r="M47" s="185"/>
      <c r="O47" s="268"/>
    </row>
    <row r="48" spans="1:15" ht="38" customHeight="1" x14ac:dyDescent="0.25">
      <c r="A48" s="121" t="s">
        <v>179</v>
      </c>
      <c r="C48" s="107"/>
      <c r="D48" s="107"/>
      <c r="E48" s="107"/>
      <c r="F48" s="107"/>
      <c r="G48" s="107"/>
      <c r="H48" s="41"/>
      <c r="I48" s="248" t="s">
        <v>183</v>
      </c>
      <c r="J48" s="123"/>
      <c r="K48" s="123"/>
      <c r="L48" s="249"/>
      <c r="M48" s="246"/>
      <c r="O48" s="268"/>
    </row>
    <row r="49" spans="1:15" ht="38" customHeight="1" x14ac:dyDescent="0.15">
      <c r="A49" s="244"/>
      <c r="B49" s="245"/>
      <c r="C49" s="245"/>
      <c r="D49" s="245"/>
      <c r="E49" s="245"/>
      <c r="F49" s="245"/>
      <c r="G49" s="245"/>
      <c r="H49" s="245"/>
      <c r="I49" s="245"/>
      <c r="J49" s="245"/>
      <c r="K49" s="245"/>
      <c r="L49" s="58"/>
      <c r="O49" s="269"/>
    </row>
    <row r="50" spans="1:15" ht="38" customHeight="1" x14ac:dyDescent="0.25">
      <c r="A50" s="121" t="s">
        <v>172</v>
      </c>
      <c r="C50" s="107"/>
      <c r="D50" s="107"/>
      <c r="E50" s="107"/>
      <c r="F50" s="107"/>
      <c r="G50" s="107"/>
      <c r="I50" s="4" t="s">
        <v>65</v>
      </c>
      <c r="J50" s="91"/>
      <c r="K50" s="91"/>
      <c r="L50" s="247"/>
      <c r="M50" s="185"/>
      <c r="O50" s="268"/>
    </row>
    <row r="51" spans="1:15" ht="38" customHeight="1" x14ac:dyDescent="0.25">
      <c r="A51" s="121" t="s">
        <v>168</v>
      </c>
      <c r="C51" s="107"/>
      <c r="D51" s="107"/>
      <c r="E51" s="107"/>
      <c r="F51" s="107"/>
      <c r="G51" s="107"/>
      <c r="I51" s="248" t="s">
        <v>66</v>
      </c>
      <c r="J51" s="91"/>
      <c r="K51" s="91"/>
      <c r="L51" s="247"/>
      <c r="M51" s="185"/>
    </row>
    <row r="52" spans="1:15" ht="38" customHeight="1" x14ac:dyDescent="0.25">
      <c r="A52" s="121" t="s">
        <v>179</v>
      </c>
      <c r="C52" s="107"/>
      <c r="D52" s="107"/>
      <c r="E52" s="107"/>
      <c r="F52" s="107"/>
      <c r="G52" s="107"/>
      <c r="H52" s="41"/>
      <c r="I52" s="248" t="s">
        <v>183</v>
      </c>
      <c r="J52" s="123"/>
      <c r="K52" s="123"/>
      <c r="L52" s="249"/>
      <c r="M52" s="246"/>
    </row>
    <row r="53" spans="1:15" ht="38" customHeight="1" x14ac:dyDescent="0.15">
      <c r="A53" s="244"/>
      <c r="B53" s="245"/>
      <c r="C53" s="245"/>
      <c r="D53" s="245"/>
      <c r="E53" s="245"/>
      <c r="F53" s="245"/>
      <c r="G53" s="245"/>
      <c r="H53" s="245"/>
      <c r="I53" s="245"/>
      <c r="J53" s="245"/>
      <c r="K53" s="245"/>
      <c r="L53" s="58"/>
    </row>
    <row r="54" spans="1:15" ht="38" customHeight="1" x14ac:dyDescent="0.25">
      <c r="A54" s="121" t="s">
        <v>176</v>
      </c>
      <c r="C54" s="107"/>
      <c r="D54" s="107"/>
      <c r="E54" s="107"/>
      <c r="F54" s="107"/>
      <c r="G54" s="107"/>
      <c r="I54" s="4" t="s">
        <v>65</v>
      </c>
      <c r="J54" s="91"/>
      <c r="K54" s="91"/>
      <c r="L54" s="247"/>
      <c r="M54" s="185"/>
    </row>
    <row r="55" spans="1:15" ht="38" customHeight="1" x14ac:dyDescent="0.25">
      <c r="A55" s="121" t="s">
        <v>168</v>
      </c>
      <c r="C55" s="107"/>
      <c r="D55" s="107"/>
      <c r="E55" s="107"/>
      <c r="F55" s="107"/>
      <c r="G55" s="107"/>
      <c r="I55" s="248" t="s">
        <v>66</v>
      </c>
      <c r="J55" s="91"/>
      <c r="K55" s="91"/>
      <c r="L55" s="247"/>
      <c r="M55" s="185"/>
    </row>
    <row r="56" spans="1:15" ht="38" customHeight="1" x14ac:dyDescent="0.25">
      <c r="A56" s="121" t="s">
        <v>179</v>
      </c>
      <c r="C56" s="107"/>
      <c r="D56" s="107"/>
      <c r="E56" s="107"/>
      <c r="F56" s="107"/>
      <c r="G56" s="107"/>
      <c r="H56" s="41"/>
      <c r="I56" s="248" t="s">
        <v>183</v>
      </c>
      <c r="J56" s="123"/>
      <c r="K56" s="123"/>
      <c r="L56" s="249"/>
      <c r="M56" s="246"/>
    </row>
    <row r="57" spans="1:15" ht="38" customHeight="1" x14ac:dyDescent="0.15">
      <c r="A57" s="244"/>
      <c r="B57" s="245"/>
      <c r="C57" s="245"/>
      <c r="D57" s="245"/>
      <c r="E57" s="245"/>
      <c r="F57" s="245"/>
      <c r="G57" s="245"/>
      <c r="H57" s="245"/>
      <c r="I57" s="245"/>
      <c r="J57" s="245"/>
      <c r="K57" s="245"/>
      <c r="L57" s="58"/>
    </row>
    <row r="58" spans="1:15" ht="38" customHeight="1" x14ac:dyDescent="0.25">
      <c r="A58" s="121" t="s">
        <v>177</v>
      </c>
      <c r="C58" s="107"/>
      <c r="D58" s="107"/>
      <c r="E58" s="107"/>
      <c r="F58" s="107"/>
      <c r="G58" s="107"/>
      <c r="I58" s="4" t="s">
        <v>65</v>
      </c>
      <c r="J58" s="91"/>
      <c r="K58" s="91"/>
      <c r="L58" s="247"/>
      <c r="M58" s="185"/>
    </row>
    <row r="59" spans="1:15" ht="38" customHeight="1" x14ac:dyDescent="0.25">
      <c r="A59" s="121" t="s">
        <v>168</v>
      </c>
      <c r="C59" s="107"/>
      <c r="D59" s="107"/>
      <c r="E59" s="107"/>
      <c r="F59" s="107"/>
      <c r="G59" s="107"/>
      <c r="I59" s="248" t="s">
        <v>66</v>
      </c>
      <c r="J59" s="91"/>
      <c r="K59" s="91"/>
      <c r="L59" s="247"/>
      <c r="M59" s="185"/>
    </row>
    <row r="60" spans="1:15" ht="38" customHeight="1" x14ac:dyDescent="0.25">
      <c r="A60" s="121" t="s">
        <v>179</v>
      </c>
      <c r="C60" s="107"/>
      <c r="D60" s="107"/>
      <c r="E60" s="107"/>
      <c r="F60" s="107"/>
      <c r="G60" s="107"/>
      <c r="H60" s="41"/>
      <c r="I60" s="248" t="s">
        <v>183</v>
      </c>
      <c r="J60" s="123"/>
      <c r="K60" s="123"/>
      <c r="L60" s="249"/>
      <c r="M60" s="246"/>
    </row>
    <row r="61" spans="1:15" ht="38" customHeight="1" x14ac:dyDescent="0.15">
      <c r="A61" s="244"/>
      <c r="B61" s="245"/>
      <c r="C61" s="245"/>
      <c r="D61" s="245"/>
      <c r="E61" s="245"/>
      <c r="F61" s="245"/>
      <c r="G61" s="245"/>
      <c r="H61" s="245"/>
      <c r="I61" s="245"/>
      <c r="J61" s="245"/>
      <c r="K61" s="245"/>
      <c r="L61" s="58"/>
    </row>
    <row r="62" spans="1:15" ht="38" customHeight="1" x14ac:dyDescent="0.25">
      <c r="A62" s="121" t="s">
        <v>178</v>
      </c>
      <c r="C62" s="107"/>
      <c r="D62" s="107"/>
      <c r="E62" s="107"/>
      <c r="F62" s="107"/>
      <c r="G62" s="107"/>
      <c r="I62" s="4" t="s">
        <v>65</v>
      </c>
      <c r="J62" s="91"/>
      <c r="K62" s="91"/>
      <c r="L62" s="247"/>
      <c r="M62" s="185"/>
    </row>
    <row r="63" spans="1:15" ht="38" customHeight="1" x14ac:dyDescent="0.25">
      <c r="A63" s="121" t="s">
        <v>168</v>
      </c>
      <c r="C63" s="107"/>
      <c r="D63" s="107"/>
      <c r="E63" s="107"/>
      <c r="F63" s="107"/>
      <c r="G63" s="107"/>
      <c r="I63" s="248" t="s">
        <v>66</v>
      </c>
      <c r="J63" s="91"/>
      <c r="K63" s="91"/>
      <c r="L63" s="247"/>
      <c r="M63" s="185"/>
    </row>
    <row r="64" spans="1:15" ht="38" customHeight="1" x14ac:dyDescent="0.25">
      <c r="A64" s="121" t="s">
        <v>179</v>
      </c>
      <c r="C64" s="107"/>
      <c r="D64" s="107"/>
      <c r="E64" s="107"/>
      <c r="F64" s="107"/>
      <c r="G64" s="107"/>
      <c r="H64" s="41"/>
      <c r="I64" s="248" t="s">
        <v>183</v>
      </c>
      <c r="J64" s="123"/>
      <c r="K64" s="123"/>
      <c r="L64" s="249"/>
      <c r="M64" s="246"/>
    </row>
    <row r="65" spans="1:12" ht="38" customHeight="1" x14ac:dyDescent="0.15">
      <c r="A65" s="122"/>
      <c r="B65" s="108"/>
      <c r="C65" s="108"/>
      <c r="D65" s="108"/>
      <c r="E65" s="108"/>
      <c r="F65" s="108"/>
      <c r="G65" s="108"/>
      <c r="H65" s="108"/>
      <c r="I65" s="108"/>
      <c r="J65" s="108"/>
      <c r="K65" s="108"/>
      <c r="L65" s="59"/>
    </row>
  </sheetData>
  <mergeCells count="11">
    <mergeCell ref="A33:L33"/>
    <mergeCell ref="A19:H19"/>
    <mergeCell ref="A1:M1"/>
    <mergeCell ref="I7:L7"/>
    <mergeCell ref="B25:C25"/>
    <mergeCell ref="B14:G14"/>
    <mergeCell ref="B24:C24"/>
    <mergeCell ref="B9:C9"/>
    <mergeCell ref="B20:G20"/>
    <mergeCell ref="A7:H7"/>
    <mergeCell ref="J32:L32"/>
  </mergeCells>
  <conditionalFormatting sqref="E21">
    <cfRule type="cellIs" dxfId="56" priority="1" operator="lessThanOrEqual">
      <formula>$B$21</formula>
    </cfRule>
    <cfRule type="cellIs" dxfId="55" priority="2" operator="greaterThan">
      <formula>$B$21</formula>
    </cfRule>
  </conditionalFormatting>
  <conditionalFormatting sqref="K4">
    <cfRule type="cellIs" dxfId="54" priority="3" operator="lessThan">
      <formula>$B$21</formula>
    </cfRule>
  </conditionalFormatting>
  <hyperlinks>
    <hyperlink ref="A30" location="Personnel!A1" display="Enter Staff Next" xr:uid="{00000000-0004-0000-0100-000000000000}"/>
    <hyperlink ref="J32:L32" location="Subcontracts!A1" display="Enter SubK Budget figures" xr:uid="{74D50909-90B5-DF4E-B5ED-6DE88D51CBD7}"/>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7"/>
  <sheetViews>
    <sheetView zoomScale="64" zoomScaleNormal="64" workbookViewId="0">
      <selection activeCell="K30" sqref="K30"/>
    </sheetView>
  </sheetViews>
  <sheetFormatPr baseColWidth="10" defaultColWidth="9.19921875" defaultRowHeight="21" x14ac:dyDescent="0.25"/>
  <cols>
    <col min="1" max="1" width="58.3984375" style="5" customWidth="1"/>
    <col min="2" max="2" width="30.796875" style="4" bestFit="1" customWidth="1"/>
    <col min="3" max="6" width="32.59765625" style="4" bestFit="1" customWidth="1"/>
    <col min="7" max="7" width="27.19921875" style="4" customWidth="1"/>
    <col min="8" max="8" width="1.3984375" style="4" customWidth="1"/>
    <col min="9" max="9" width="35.19921875" style="4" customWidth="1"/>
    <col min="10" max="10" width="19.3984375" style="4" customWidth="1"/>
    <col min="11" max="11" width="21" style="4" customWidth="1"/>
    <col min="12" max="12" width="15.19921875" style="4" customWidth="1"/>
    <col min="13" max="13" width="17.3984375" style="4" customWidth="1"/>
    <col min="14" max="14" width="17.19921875" style="4" customWidth="1"/>
    <col min="15" max="15" width="18" style="4" bestFit="1" customWidth="1"/>
    <col min="16" max="17" width="9.19921875" style="4"/>
    <col min="18" max="18" width="17.3984375" style="4" customWidth="1"/>
    <col min="19" max="16384" width="9.19921875" style="4"/>
  </cols>
  <sheetData>
    <row r="1" spans="1:15" ht="29" x14ac:dyDescent="0.35">
      <c r="A1" s="331" t="s">
        <v>38</v>
      </c>
      <c r="B1" s="332"/>
      <c r="C1" s="332"/>
      <c r="D1" s="332"/>
      <c r="E1" s="332"/>
      <c r="F1" s="332"/>
      <c r="G1" s="333"/>
    </row>
    <row r="3" spans="1:15" ht="24" x14ac:dyDescent="0.3">
      <c r="A3" s="334" t="s">
        <v>237</v>
      </c>
      <c r="B3" s="335"/>
      <c r="C3" s="335"/>
      <c r="D3" s="335"/>
      <c r="E3" s="335"/>
      <c r="F3" s="335"/>
      <c r="G3" s="336"/>
      <c r="I3" s="334" t="s">
        <v>165</v>
      </c>
      <c r="J3" s="335"/>
      <c r="K3" s="335"/>
      <c r="L3" s="335"/>
      <c r="M3" s="335"/>
      <c r="N3" s="335"/>
      <c r="O3" s="336"/>
    </row>
    <row r="4" spans="1:15" x14ac:dyDescent="0.25">
      <c r="A4" s="4"/>
    </row>
    <row r="5" spans="1:15" ht="24" x14ac:dyDescent="0.3">
      <c r="A5" s="153"/>
      <c r="B5" s="93" t="s">
        <v>10</v>
      </c>
      <c r="C5" s="94" t="s">
        <v>3</v>
      </c>
      <c r="D5" s="94" t="s">
        <v>5</v>
      </c>
      <c r="E5" s="94" t="s">
        <v>6</v>
      </c>
      <c r="F5" s="94" t="s">
        <v>31</v>
      </c>
      <c r="G5" s="95" t="s">
        <v>69</v>
      </c>
      <c r="I5" s="154" t="s">
        <v>73</v>
      </c>
      <c r="J5" s="155"/>
      <c r="K5" s="155"/>
      <c r="L5" s="155"/>
      <c r="M5" s="155"/>
      <c r="N5" s="155"/>
      <c r="O5" s="156"/>
    </row>
    <row r="6" spans="1:15" x14ac:dyDescent="0.25">
      <c r="A6" s="17" t="s">
        <v>67</v>
      </c>
      <c r="B6" s="361">
        <f>'Application Details'!$B$24</f>
        <v>0</v>
      </c>
      <c r="C6" s="361">
        <f>'Application Details'!$B$24</f>
        <v>0</v>
      </c>
      <c r="D6" s="361">
        <f>'Application Details'!$B$24</f>
        <v>0</v>
      </c>
      <c r="E6" s="361">
        <f>'Application Details'!$B$24</f>
        <v>0</v>
      </c>
      <c r="F6" s="361">
        <f>'Application Details'!$B$24</f>
        <v>0</v>
      </c>
      <c r="G6" s="22">
        <f>SUM(B6:F6)</f>
        <v>0</v>
      </c>
      <c r="I6" s="175" t="s">
        <v>79</v>
      </c>
      <c r="J6" s="55" t="s">
        <v>33</v>
      </c>
      <c r="K6" s="55" t="s">
        <v>34</v>
      </c>
      <c r="L6" s="55" t="s">
        <v>35</v>
      </c>
      <c r="M6" s="55" t="s">
        <v>36</v>
      </c>
      <c r="N6" s="55" t="s">
        <v>37</v>
      </c>
      <c r="O6" s="56" t="s">
        <v>32</v>
      </c>
    </row>
    <row r="7" spans="1:15" x14ac:dyDescent="0.25">
      <c r="A7" s="17" t="s">
        <v>139</v>
      </c>
      <c r="B7" s="361">
        <f>$B$36-Subcontracts!$C$74</f>
        <v>0</v>
      </c>
      <c r="C7" s="361">
        <f>$C$36-Subcontracts!$D$74</f>
        <v>0</v>
      </c>
      <c r="D7" s="361">
        <f>$D$36-Subcontracts!$E$74</f>
        <v>0</v>
      </c>
      <c r="E7" s="361">
        <f>$E$36-Subcontracts!$F$74</f>
        <v>0</v>
      </c>
      <c r="F7" s="361">
        <f>$F$36-Subcontracts!$G$74</f>
        <v>0</v>
      </c>
      <c r="G7" s="22">
        <f>SUM(B7:F7)</f>
        <v>0</v>
      </c>
      <c r="I7" s="176">
        <f>'Application Details'!C34</f>
        <v>0</v>
      </c>
      <c r="J7" s="125"/>
      <c r="K7" s="125"/>
      <c r="L7" s="125"/>
      <c r="M7" s="125"/>
      <c r="N7" s="125"/>
      <c r="O7" s="157">
        <f>SUM(J7:N7)</f>
        <v>0</v>
      </c>
    </row>
    <row r="8" spans="1:15" x14ac:dyDescent="0.25">
      <c r="A8" s="20" t="s">
        <v>137</v>
      </c>
      <c r="B8" s="158">
        <f>B6-B7</f>
        <v>0</v>
      </c>
      <c r="C8" s="158">
        <f t="shared" ref="C8:F8" si="0">C6-C7</f>
        <v>0</v>
      </c>
      <c r="D8" s="158">
        <f t="shared" si="0"/>
        <v>0</v>
      </c>
      <c r="E8" s="158">
        <f t="shared" si="0"/>
        <v>0</v>
      </c>
      <c r="F8" s="270">
        <f t="shared" si="0"/>
        <v>0</v>
      </c>
      <c r="G8" s="23">
        <f>SUM(B8:F8)</f>
        <v>0</v>
      </c>
      <c r="I8" s="177">
        <f>'Application Details'!C38</f>
        <v>0</v>
      </c>
      <c r="J8" s="126"/>
      <c r="K8" s="126"/>
      <c r="L8" s="126"/>
      <c r="M8" s="126"/>
      <c r="N8" s="126"/>
      <c r="O8" s="159">
        <f t="shared" ref="O8:O9" si="1">SUM(J8:N8)</f>
        <v>0</v>
      </c>
    </row>
    <row r="9" spans="1:15" x14ac:dyDescent="0.25">
      <c r="A9" s="12"/>
      <c r="B9" s="21"/>
      <c r="C9" s="21"/>
      <c r="D9" s="21"/>
      <c r="E9" s="21"/>
      <c r="F9" s="21"/>
      <c r="G9" s="21"/>
      <c r="I9" s="177">
        <f>'Application Details'!C42</f>
        <v>0</v>
      </c>
      <c r="J9" s="126"/>
      <c r="K9" s="126"/>
      <c r="L9" s="126"/>
      <c r="M9" s="126"/>
      <c r="N9" s="126"/>
      <c r="O9" s="159">
        <f t="shared" si="1"/>
        <v>0</v>
      </c>
    </row>
    <row r="10" spans="1:15" x14ac:dyDescent="0.25">
      <c r="I10" s="177">
        <f>'Application Details'!C46</f>
        <v>0</v>
      </c>
      <c r="J10" s="126"/>
      <c r="K10" s="126"/>
      <c r="L10" s="126"/>
      <c r="M10" s="126"/>
      <c r="N10" s="126"/>
      <c r="O10" s="159">
        <f t="shared" ref="O10:O11" si="2">SUM(J10:N10)</f>
        <v>0</v>
      </c>
    </row>
    <row r="11" spans="1:15" ht="24" x14ac:dyDescent="0.3">
      <c r="B11" s="169" t="s">
        <v>142</v>
      </c>
      <c r="C11" s="170" t="s">
        <v>143</v>
      </c>
      <c r="D11" s="170" t="s">
        <v>144</v>
      </c>
      <c r="E11" s="170" t="s">
        <v>145</v>
      </c>
      <c r="F11" s="295" t="s">
        <v>146</v>
      </c>
      <c r="I11" s="177">
        <f>'Application Details'!C50</f>
        <v>0</v>
      </c>
      <c r="J11" s="126"/>
      <c r="K11" s="126"/>
      <c r="L11" s="126"/>
      <c r="M11" s="126"/>
      <c r="N11" s="126"/>
      <c r="O11" s="159">
        <f t="shared" si="2"/>
        <v>0</v>
      </c>
    </row>
    <row r="12" spans="1:15" x14ac:dyDescent="0.25">
      <c r="B12" s="183" t="str">
        <f>TEXT('Application Details'!J9,"mm/dd/yy")&amp;" - "&amp;TEXT('Application Details'!K9,"mm/dd/yy")</f>
        <v>12/01/25 - 11/30/26</v>
      </c>
      <c r="C12" s="184" t="str">
        <f>TEXT('Application Details'!J10,"mm/dd/yy")&amp;" - "&amp;TEXT('Application Details'!K10,"mm/dd/yy")</f>
        <v>12/01/26 - 11/30/27</v>
      </c>
      <c r="D12" s="184" t="str">
        <f>TEXT('Application Details'!J11,"mm/dd/yy")&amp;" - "&amp;TEXT('Application Details'!K11,"mm/dd/yy")</f>
        <v>12/01/27 - 11/30/28</v>
      </c>
      <c r="E12" s="184" t="str">
        <f>TEXT('Application Details'!J12,"mm/dd/yy")&amp;" - "&amp;TEXT('Application Details'!K12,"mm/dd/yy")</f>
        <v>12/01/28 - 11/30/29</v>
      </c>
      <c r="F12" s="296" t="str">
        <f>TEXT('Application Details'!J13,"mm/dd/yy")&amp;" - "&amp;TEXT('Application Details'!K13,"mm/dd/yy")</f>
        <v>12/01/29 - 11/30/30</v>
      </c>
      <c r="I12" s="177">
        <f>'Application Details'!C54</f>
        <v>0</v>
      </c>
      <c r="J12" s="126"/>
      <c r="K12" s="126"/>
      <c r="L12" s="126"/>
      <c r="M12" s="126"/>
      <c r="N12" s="126"/>
      <c r="O12" s="159">
        <f t="shared" ref="O12:O14" si="3">SUM(J12:N12)</f>
        <v>0</v>
      </c>
    </row>
    <row r="13" spans="1:15" x14ac:dyDescent="0.25">
      <c r="B13" s="160"/>
      <c r="C13" s="160"/>
      <c r="D13" s="160"/>
      <c r="E13" s="160"/>
      <c r="F13" s="160"/>
      <c r="I13" s="177">
        <f>'Application Details'!C58</f>
        <v>0</v>
      </c>
      <c r="J13" s="126"/>
      <c r="K13" s="126"/>
      <c r="L13" s="126"/>
      <c r="M13" s="126"/>
      <c r="N13" s="126"/>
      <c r="O13" s="159">
        <f t="shared" si="3"/>
        <v>0</v>
      </c>
    </row>
    <row r="14" spans="1:15" s="8" customFormat="1" ht="24" x14ac:dyDescent="0.3">
      <c r="A14" s="328" t="s">
        <v>53</v>
      </c>
      <c r="B14" s="329"/>
      <c r="C14" s="329"/>
      <c r="D14" s="329"/>
      <c r="E14" s="329"/>
      <c r="F14" s="329"/>
      <c r="G14" s="330"/>
      <c r="I14" s="178">
        <f>'Application Details'!C62</f>
        <v>0</v>
      </c>
      <c r="J14" s="127"/>
      <c r="K14" s="127"/>
      <c r="L14" s="127"/>
      <c r="M14" s="127"/>
      <c r="N14" s="127"/>
      <c r="O14" s="161">
        <f t="shared" si="3"/>
        <v>0</v>
      </c>
    </row>
    <row r="15" spans="1:15" x14ac:dyDescent="0.25">
      <c r="A15" s="162"/>
      <c r="B15" s="279" t="s">
        <v>55</v>
      </c>
      <c r="C15" s="280" t="s">
        <v>58</v>
      </c>
      <c r="D15" s="280" t="s">
        <v>59</v>
      </c>
      <c r="E15" s="280" t="s">
        <v>60</v>
      </c>
      <c r="F15" s="280" t="s">
        <v>61</v>
      </c>
      <c r="G15" s="281" t="s">
        <v>69</v>
      </c>
      <c r="I15" s="179"/>
      <c r="J15" s="163">
        <f>SUM(J7:J14)</f>
        <v>0</v>
      </c>
      <c r="K15" s="163">
        <f>SUM(K7:K14)</f>
        <v>0</v>
      </c>
      <c r="L15" s="163">
        <f>SUM(L7:L14)</f>
        <v>0</v>
      </c>
      <c r="M15" s="163">
        <f>SUM(M7:M14)</f>
        <v>0</v>
      </c>
      <c r="N15" s="163">
        <f>SUM(N7:N14)</f>
        <v>0</v>
      </c>
      <c r="O15" s="164">
        <f t="shared" ref="O15" si="4">SUM(O7:O14)</f>
        <v>0</v>
      </c>
    </row>
    <row r="16" spans="1:15" x14ac:dyDescent="0.25">
      <c r="A16" s="19" t="s">
        <v>40</v>
      </c>
      <c r="B16" s="282">
        <f>'Year 1'!$H$22</f>
        <v>0</v>
      </c>
      <c r="C16" s="282">
        <f>'Year 2'!$H$22</f>
        <v>0</v>
      </c>
      <c r="D16" s="282">
        <f>'Year 3'!$H$22</f>
        <v>0</v>
      </c>
      <c r="E16" s="282">
        <f>'Year 4'!$H$22</f>
        <v>0</v>
      </c>
      <c r="F16" s="282">
        <f>'Year 5'!$H$22</f>
        <v>0</v>
      </c>
      <c r="G16" s="283">
        <f>SUM(B16:F16)</f>
        <v>0</v>
      </c>
      <c r="I16" s="5" t="s">
        <v>72</v>
      </c>
      <c r="J16" s="165"/>
    </row>
    <row r="17" spans="1:10" x14ac:dyDescent="0.25">
      <c r="A17" s="19" t="s">
        <v>21</v>
      </c>
      <c r="B17" s="282">
        <f>'Year 1'!$H$36</f>
        <v>0</v>
      </c>
      <c r="C17" s="282">
        <f>'Year 2'!$H$36</f>
        <v>0</v>
      </c>
      <c r="D17" s="282">
        <f>'Year 3'!$H$36</f>
        <v>0</v>
      </c>
      <c r="E17" s="282">
        <f>'Year 4'!$H$36</f>
        <v>0</v>
      </c>
      <c r="F17" s="282">
        <f>'Year 5'!$H$36</f>
        <v>0</v>
      </c>
      <c r="G17" s="283">
        <f>SUM(B17:F17)</f>
        <v>0</v>
      </c>
    </row>
    <row r="18" spans="1:10" ht="21" customHeight="1" x14ac:dyDescent="0.25">
      <c r="A18" s="130" t="s">
        <v>22</v>
      </c>
      <c r="B18" s="284">
        <f>SUM(B16:B17)</f>
        <v>0</v>
      </c>
      <c r="C18" s="284">
        <f>SUM(C16:C17)</f>
        <v>0</v>
      </c>
      <c r="D18" s="284">
        <f>SUM(D16:D17)</f>
        <v>0</v>
      </c>
      <c r="E18" s="284">
        <f>SUM(E16:E17)</f>
        <v>0</v>
      </c>
      <c r="F18" s="284">
        <f>SUM(F16:F17)</f>
        <v>0</v>
      </c>
      <c r="G18" s="285">
        <f>SUM(B18:F18)</f>
        <v>0</v>
      </c>
    </row>
    <row r="19" spans="1:10" x14ac:dyDescent="0.25">
      <c r="B19" s="282"/>
      <c r="C19" s="282"/>
      <c r="D19" s="282"/>
      <c r="E19" s="282"/>
      <c r="F19" s="282"/>
      <c r="G19" s="286"/>
      <c r="I19" s="4" t="s">
        <v>259</v>
      </c>
    </row>
    <row r="20" spans="1:10" x14ac:dyDescent="0.25">
      <c r="A20" s="166" t="s">
        <v>271</v>
      </c>
      <c r="B20" s="282">
        <f>'Year 1'!$C$46</f>
        <v>0</v>
      </c>
      <c r="C20" s="282">
        <f>'Year 2'!$C$46</f>
        <v>0</v>
      </c>
      <c r="D20" s="282">
        <f>'Year 3'!$C$46</f>
        <v>0</v>
      </c>
      <c r="E20" s="282">
        <f>'Year 4'!$C$46</f>
        <v>0</v>
      </c>
      <c r="F20" s="282">
        <f>'Year 5'!$C$46</f>
        <v>0</v>
      </c>
      <c r="G20" s="283">
        <f>SUM(B20:F20)</f>
        <v>0</v>
      </c>
    </row>
    <row r="21" spans="1:10" x14ac:dyDescent="0.25">
      <c r="A21" s="19" t="s">
        <v>12</v>
      </c>
      <c r="B21" s="282">
        <f>'Year 1'!$C$51</f>
        <v>0</v>
      </c>
      <c r="C21" s="282">
        <f>'Year 2'!$C$51</f>
        <v>0</v>
      </c>
      <c r="D21" s="282">
        <f>'Year 3'!$C$51</f>
        <v>0</v>
      </c>
      <c r="E21" s="282">
        <f>'Year 4'!$C$51</f>
        <v>0</v>
      </c>
      <c r="F21" s="282">
        <f>'Year 5'!$C$51</f>
        <v>0</v>
      </c>
      <c r="G21" s="283">
        <f>SUM(B21:F21)</f>
        <v>0</v>
      </c>
    </row>
    <row r="22" spans="1:10" x14ac:dyDescent="0.25">
      <c r="A22" s="19" t="s">
        <v>13</v>
      </c>
      <c r="B22" s="282">
        <f>'Year 1'!$C$59</f>
        <v>0</v>
      </c>
      <c r="C22" s="282">
        <f>'Year 2'!$C$59</f>
        <v>0</v>
      </c>
      <c r="D22" s="282">
        <f>'Year 3'!$C$59</f>
        <v>0</v>
      </c>
      <c r="E22" s="282">
        <f>'Year 4'!$C$59</f>
        <v>0</v>
      </c>
      <c r="F22" s="282">
        <f>'Year 5'!$C$59</f>
        <v>0</v>
      </c>
      <c r="G22" s="287">
        <f>SUM(B22:F22)</f>
        <v>0</v>
      </c>
    </row>
    <row r="23" spans="1:10" x14ac:dyDescent="0.25">
      <c r="A23" s="130" t="s">
        <v>25</v>
      </c>
      <c r="B23" s="284">
        <f>SUM(B20:B22)</f>
        <v>0</v>
      </c>
      <c r="C23" s="284">
        <f>SUM(C20:C22)</f>
        <v>0</v>
      </c>
      <c r="D23" s="284">
        <f>SUM(D20:D22)</f>
        <v>0</v>
      </c>
      <c r="E23" s="284">
        <f>SUM(E20:E22)</f>
        <v>0</v>
      </c>
      <c r="F23" s="284">
        <f>SUM(F20:F22)</f>
        <v>0</v>
      </c>
      <c r="G23" s="285">
        <f>SUM(B23:F23)</f>
        <v>0</v>
      </c>
    </row>
    <row r="24" spans="1:10" x14ac:dyDescent="0.25">
      <c r="A24" s="16"/>
      <c r="B24" s="288"/>
      <c r="C24" s="288"/>
      <c r="D24" s="288"/>
      <c r="E24" s="288"/>
      <c r="F24" s="288"/>
      <c r="G24" s="289"/>
      <c r="I24" s="5"/>
      <c r="J24" s="75"/>
    </row>
    <row r="25" spans="1:10" x14ac:dyDescent="0.25">
      <c r="A25" s="153" t="s">
        <v>14</v>
      </c>
      <c r="B25" s="288"/>
      <c r="C25" s="288"/>
      <c r="D25" s="288"/>
      <c r="E25" s="288"/>
      <c r="F25" s="288"/>
      <c r="G25" s="286"/>
    </row>
    <row r="26" spans="1:10" x14ac:dyDescent="0.25">
      <c r="A26" s="19" t="s">
        <v>23</v>
      </c>
      <c r="B26" s="282">
        <f>'Year 1'!$C$72</f>
        <v>0</v>
      </c>
      <c r="C26" s="282">
        <f>'Year 2'!$C$72</f>
        <v>0</v>
      </c>
      <c r="D26" s="282">
        <f>'Year 3'!$C$72</f>
        <v>0</v>
      </c>
      <c r="E26" s="282">
        <f>'Year 4'!$C$72</f>
        <v>0</v>
      </c>
      <c r="F26" s="282">
        <f>'Year 5'!$C$72</f>
        <v>0</v>
      </c>
      <c r="G26" s="283">
        <f t="shared" ref="G26:G32" si="5">SUM(B26:F26)</f>
        <v>0</v>
      </c>
    </row>
    <row r="27" spans="1:10" x14ac:dyDescent="0.25">
      <c r="A27" s="19" t="s">
        <v>24</v>
      </c>
      <c r="B27" s="282">
        <f>'Year 1'!$C$77</f>
        <v>0</v>
      </c>
      <c r="C27" s="282">
        <f>'Year 2'!$C$77</f>
        <v>0</v>
      </c>
      <c r="D27" s="282">
        <f>'Year 3'!$C$77</f>
        <v>0</v>
      </c>
      <c r="E27" s="282">
        <f>'Year 4'!$C$77</f>
        <v>0</v>
      </c>
      <c r="F27" s="282">
        <f>'Year 5'!$C$77</f>
        <v>0</v>
      </c>
      <c r="G27" s="283">
        <f t="shared" si="5"/>
        <v>0</v>
      </c>
    </row>
    <row r="28" spans="1:10" x14ac:dyDescent="0.25">
      <c r="A28" s="19" t="s">
        <v>17</v>
      </c>
      <c r="B28" s="282">
        <f>'Year 1'!$C$83</f>
        <v>0</v>
      </c>
      <c r="C28" s="282">
        <f>'Year 2'!$C$83</f>
        <v>0</v>
      </c>
      <c r="D28" s="282">
        <f>'Year 3'!$C$83</f>
        <v>0</v>
      </c>
      <c r="E28" s="282">
        <f>'Year 4'!$C$83</f>
        <v>0</v>
      </c>
      <c r="F28" s="282">
        <f>'Year 5'!$C$83</f>
        <v>0</v>
      </c>
      <c r="G28" s="283">
        <f t="shared" si="5"/>
        <v>0</v>
      </c>
    </row>
    <row r="29" spans="1:10" x14ac:dyDescent="0.25">
      <c r="A29" s="19" t="s">
        <v>18</v>
      </c>
      <c r="B29" s="282">
        <f>'Year 1'!$C$89</f>
        <v>0</v>
      </c>
      <c r="C29" s="282">
        <f>'Year 2'!$C$89</f>
        <v>0</v>
      </c>
      <c r="D29" s="282">
        <f>'Year 3'!$C$89</f>
        <v>0</v>
      </c>
      <c r="E29" s="282">
        <f>'Year 4'!$C$89</f>
        <v>0</v>
      </c>
      <c r="F29" s="282">
        <f>'Year 5'!$C$89</f>
        <v>0</v>
      </c>
      <c r="G29" s="283">
        <f t="shared" si="5"/>
        <v>0</v>
      </c>
    </row>
    <row r="30" spans="1:10" x14ac:dyDescent="0.25">
      <c r="A30" s="166" t="s">
        <v>26</v>
      </c>
      <c r="B30" s="282">
        <f>'Year 1'!$C$100</f>
        <v>0</v>
      </c>
      <c r="C30" s="282">
        <f>'Year 2'!$C$100</f>
        <v>0</v>
      </c>
      <c r="D30" s="282">
        <f>'Year 3'!$C$100</f>
        <v>0</v>
      </c>
      <c r="E30" s="282">
        <f>'Year 4'!$C$100</f>
        <v>0</v>
      </c>
      <c r="F30" s="282">
        <f>'Year 5'!$C$100</f>
        <v>0</v>
      </c>
      <c r="G30" s="283">
        <f t="shared" si="5"/>
        <v>0</v>
      </c>
    </row>
    <row r="31" spans="1:10" x14ac:dyDescent="0.25">
      <c r="A31" s="19" t="s">
        <v>27</v>
      </c>
      <c r="B31" s="282">
        <f>'Year 1'!$C$105</f>
        <v>0</v>
      </c>
      <c r="C31" s="282">
        <f>'Year 2'!$C$105</f>
        <v>0</v>
      </c>
      <c r="D31" s="282">
        <f>'Year 3'!$C$105</f>
        <v>0</v>
      </c>
      <c r="E31" s="282">
        <f>'Year 4'!$C$105</f>
        <v>0</v>
      </c>
      <c r="F31" s="282">
        <f>'Year 5'!$C$105</f>
        <v>0</v>
      </c>
      <c r="G31" s="283">
        <f t="shared" si="5"/>
        <v>0</v>
      </c>
    </row>
    <row r="32" spans="1:10" x14ac:dyDescent="0.25">
      <c r="A32" s="19" t="s">
        <v>28</v>
      </c>
      <c r="B32" s="282">
        <f>'Year 1'!$C$110</f>
        <v>0</v>
      </c>
      <c r="C32" s="282">
        <f>'Year 2'!$C$110</f>
        <v>0</v>
      </c>
      <c r="D32" s="282">
        <f>'Year 3'!$C$110</f>
        <v>0</v>
      </c>
      <c r="E32" s="282">
        <f>'Year 4'!$C$110</f>
        <v>0</v>
      </c>
      <c r="F32" s="282">
        <f>'Year 5'!$C$110</f>
        <v>0</v>
      </c>
      <c r="G32" s="283">
        <f t="shared" si="5"/>
        <v>0</v>
      </c>
    </row>
    <row r="33" spans="1:7" x14ac:dyDescent="0.25">
      <c r="A33" s="19" t="s">
        <v>104</v>
      </c>
      <c r="B33" s="282">
        <f>'Year 1'!$C$123</f>
        <v>0</v>
      </c>
      <c r="C33" s="282">
        <f>'Year 2'!$C$123</f>
        <v>0</v>
      </c>
      <c r="D33" s="282">
        <f>'Year 3'!$C$123</f>
        <v>0</v>
      </c>
      <c r="E33" s="282">
        <f>'Year 4'!$C$123</f>
        <v>0</v>
      </c>
      <c r="F33" s="282">
        <f>'Year 5'!$C$123</f>
        <v>0</v>
      </c>
      <c r="G33" s="283">
        <f>SUM(B33:F33)</f>
        <v>0</v>
      </c>
    </row>
    <row r="34" spans="1:7" x14ac:dyDescent="0.25">
      <c r="A34" s="130" t="s">
        <v>29</v>
      </c>
      <c r="B34" s="284">
        <f>SUM(B26:B33)</f>
        <v>0</v>
      </c>
      <c r="C34" s="284">
        <f>SUM(C26:C33)</f>
        <v>0</v>
      </c>
      <c r="D34" s="284">
        <f>SUM(D26:D33)</f>
        <v>0</v>
      </c>
      <c r="E34" s="284">
        <f>SUM(E26:E33)</f>
        <v>0</v>
      </c>
      <c r="F34" s="284">
        <f>SUM(F26:F33)</f>
        <v>0</v>
      </c>
      <c r="G34" s="285">
        <f>SUM(B34:F34)</f>
        <v>0</v>
      </c>
    </row>
    <row r="35" spans="1:7" x14ac:dyDescent="0.25">
      <c r="B35" s="282"/>
      <c r="C35" s="282"/>
      <c r="D35" s="282"/>
      <c r="E35" s="282"/>
      <c r="F35" s="282"/>
      <c r="G35" s="282"/>
    </row>
    <row r="36" spans="1:7" x14ac:dyDescent="0.25">
      <c r="A36" s="130" t="s">
        <v>136</v>
      </c>
      <c r="B36" s="284">
        <f>SUM(B18+B23+B34)</f>
        <v>0</v>
      </c>
      <c r="C36" s="284">
        <f t="shared" ref="C36:G36" si="6">SUM(C18+C23+C34)</f>
        <v>0</v>
      </c>
      <c r="D36" s="284">
        <f t="shared" si="6"/>
        <v>0</v>
      </c>
      <c r="E36" s="284">
        <f t="shared" si="6"/>
        <v>0</v>
      </c>
      <c r="F36" s="284">
        <f t="shared" ref="F36" si="7">SUM(F18+F23+F34)</f>
        <v>0</v>
      </c>
      <c r="G36" s="285">
        <f t="shared" si="6"/>
        <v>0</v>
      </c>
    </row>
    <row r="37" spans="1:7" x14ac:dyDescent="0.25">
      <c r="B37" s="282"/>
      <c r="C37" s="282"/>
      <c r="D37" s="282"/>
      <c r="E37" s="282"/>
      <c r="F37" s="282"/>
      <c r="G37" s="282"/>
    </row>
    <row r="38" spans="1:7" ht="44" x14ac:dyDescent="0.25">
      <c r="A38" s="167" t="s">
        <v>140</v>
      </c>
      <c r="B38" s="290">
        <f>B36-B20-B30+(J15)</f>
        <v>0</v>
      </c>
      <c r="C38" s="290">
        <f>C36-C20-C30+K15</f>
        <v>0</v>
      </c>
      <c r="D38" s="290">
        <f>D36-D20-D30+L15</f>
        <v>0</v>
      </c>
      <c r="E38" s="290">
        <f>E36-E20-E30+M15</f>
        <v>0</v>
      </c>
      <c r="F38" s="290">
        <f>F36-F20-F30+N15</f>
        <v>0</v>
      </c>
      <c r="G38" s="297">
        <f>SUM(B38:F38)</f>
        <v>0</v>
      </c>
    </row>
    <row r="39" spans="1:7" x14ac:dyDescent="0.25">
      <c r="A39" s="17" t="s">
        <v>141</v>
      </c>
      <c r="B39" s="291">
        <f>ROUND((B38*'Application Details'!$B$26),0)</f>
        <v>0</v>
      </c>
      <c r="C39" s="291">
        <f>ROUND((C38*'Application Details'!$B$26),0)</f>
        <v>0</v>
      </c>
      <c r="D39" s="291">
        <f>ROUND((D38*'Application Details'!$B$26),0)</f>
        <v>0</v>
      </c>
      <c r="E39" s="291">
        <f>ROUND((E38*'Application Details'!$B$26),0)</f>
        <v>0</v>
      </c>
      <c r="F39" s="291">
        <f>ROUND((F38*'Application Details'!$B$26),0)</f>
        <v>0</v>
      </c>
      <c r="G39" s="298">
        <f>SUM(B39:F39)</f>
        <v>0</v>
      </c>
    </row>
    <row r="40" spans="1:7" x14ac:dyDescent="0.25">
      <c r="A40" s="17" t="s">
        <v>80</v>
      </c>
      <c r="B40" s="292"/>
      <c r="C40" s="292"/>
      <c r="D40" s="292"/>
      <c r="E40" s="292"/>
      <c r="F40" s="292"/>
      <c r="G40" s="299"/>
    </row>
    <row r="41" spans="1:7" x14ac:dyDescent="0.25">
      <c r="A41" s="130" t="s">
        <v>138</v>
      </c>
      <c r="B41" s="293">
        <f>B36+B39+B40</f>
        <v>0</v>
      </c>
      <c r="C41" s="293">
        <f>C36+C39+C40</f>
        <v>0</v>
      </c>
      <c r="D41" s="293">
        <f>D36+D39+D40</f>
        <v>0</v>
      </c>
      <c r="E41" s="293">
        <f>E36+E39+E40</f>
        <v>0</v>
      </c>
      <c r="F41" s="293">
        <f>F36+F39+F40</f>
        <v>0</v>
      </c>
      <c r="G41" s="300">
        <f>SUM(B41:F41)</f>
        <v>0</v>
      </c>
    </row>
    <row r="42" spans="1:7" x14ac:dyDescent="0.25">
      <c r="A42" s="4"/>
    </row>
    <row r="43" spans="1:7" x14ac:dyDescent="0.25">
      <c r="A43" s="4"/>
      <c r="B43" s="168"/>
    </row>
    <row r="44" spans="1:7" x14ac:dyDescent="0.25">
      <c r="A44" s="4"/>
      <c r="B44" s="168"/>
    </row>
    <row r="45" spans="1:7" x14ac:dyDescent="0.25">
      <c r="A45" s="4"/>
      <c r="B45" s="21"/>
      <c r="C45" s="21"/>
      <c r="D45" s="21"/>
      <c r="E45" s="21"/>
    </row>
    <row r="46" spans="1:7" x14ac:dyDescent="0.25">
      <c r="A46" s="4"/>
    </row>
    <row r="47" spans="1:7" x14ac:dyDescent="0.25">
      <c r="A47" s="4"/>
    </row>
  </sheetData>
  <dataConsolidate function="product"/>
  <mergeCells count="4">
    <mergeCell ref="A14:G14"/>
    <mergeCell ref="A1:G1"/>
    <mergeCell ref="A3:G3"/>
    <mergeCell ref="I3:O3"/>
  </mergeCells>
  <phoneticPr fontId="0" type="noConversion"/>
  <conditionalFormatting sqref="B8:F8">
    <cfRule type="cellIs" dxfId="53" priority="1" operator="lessThan">
      <formula>0</formula>
    </cfRule>
  </conditionalFormatting>
  <conditionalFormatting sqref="B8:G8">
    <cfRule type="cellIs" dxfId="52" priority="3" operator="lessThanOrEqual">
      <formula>$B$6</formula>
    </cfRule>
  </conditionalFormatting>
  <conditionalFormatting sqref="B8:G9">
    <cfRule type="cellIs" dxfId="51" priority="4" operator="lessThan">
      <formula>0</formula>
    </cfRule>
    <cfRule type="cellIs" dxfId="50" priority="5" operator="greaterThan">
      <formula>0</formula>
    </cfRule>
  </conditionalFormatting>
  <pageMargins left="0.48" right="0.31" top="0.46" bottom="1" header="0.18"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zoomScale="80" zoomScaleNormal="80" workbookViewId="0">
      <selection activeCell="C15" sqref="C15"/>
    </sheetView>
  </sheetViews>
  <sheetFormatPr baseColWidth="10" defaultColWidth="11" defaultRowHeight="13" x14ac:dyDescent="0.15"/>
  <cols>
    <col min="1" max="1" width="21.3984375" style="7" customWidth="1"/>
    <col min="2" max="2" width="29" style="7" customWidth="1"/>
    <col min="3" max="8" width="21.3984375" style="7" customWidth="1"/>
    <col min="9" max="9" width="5.3984375" style="7" customWidth="1"/>
    <col min="10" max="15" width="21.3984375" style="7" customWidth="1"/>
    <col min="16" max="16384" width="11" style="7"/>
  </cols>
  <sheetData>
    <row r="1" spans="1:16" ht="26" x14ac:dyDescent="0.3">
      <c r="A1" s="312" t="s">
        <v>221</v>
      </c>
      <c r="B1" s="312"/>
      <c r="C1" s="312"/>
      <c r="D1" s="312"/>
      <c r="E1" s="312"/>
      <c r="F1" s="312"/>
      <c r="G1" s="312"/>
      <c r="H1" s="312"/>
      <c r="I1" s="312"/>
      <c r="J1" s="312"/>
      <c r="K1" s="312"/>
      <c r="L1" s="312"/>
      <c r="M1" s="312"/>
      <c r="N1" s="312"/>
      <c r="O1" s="312"/>
      <c r="P1" s="312"/>
    </row>
    <row r="2" spans="1:16" ht="26" x14ac:dyDescent="0.3">
      <c r="A2" s="50" t="s">
        <v>122</v>
      </c>
      <c r="B2" s="42"/>
      <c r="C2" s="42"/>
      <c r="D2" s="42"/>
      <c r="E2" s="42"/>
      <c r="F2" s="42"/>
      <c r="G2" s="42"/>
      <c r="H2" s="42"/>
      <c r="I2" s="42"/>
      <c r="J2" s="42"/>
      <c r="K2" s="42"/>
      <c r="L2" s="42"/>
      <c r="M2" s="42"/>
      <c r="N2" s="42"/>
      <c r="O2" s="42"/>
      <c r="P2" s="42"/>
    </row>
    <row r="3" spans="1:16" ht="26" x14ac:dyDescent="0.3">
      <c r="A3" s="50"/>
      <c r="B3" s="42"/>
      <c r="C3" s="42"/>
      <c r="D3" s="42"/>
      <c r="E3" s="42"/>
      <c r="F3" s="42"/>
      <c r="G3" s="42"/>
      <c r="H3" s="42"/>
      <c r="I3" s="42"/>
      <c r="J3" s="42"/>
      <c r="K3" s="42"/>
      <c r="L3" s="42"/>
      <c r="M3" s="42"/>
      <c r="N3" s="42"/>
      <c r="O3" s="42"/>
      <c r="P3" s="42"/>
    </row>
    <row r="4" spans="1:16" ht="26" x14ac:dyDescent="0.3">
      <c r="A4" s="50"/>
      <c r="B4" s="43" t="s">
        <v>224</v>
      </c>
      <c r="C4" s="42"/>
      <c r="D4" s="42"/>
      <c r="E4" s="42"/>
      <c r="F4" s="42"/>
      <c r="G4" s="42"/>
      <c r="H4" s="42"/>
      <c r="I4" s="42"/>
      <c r="J4" s="42"/>
      <c r="K4" s="42"/>
      <c r="L4" s="42"/>
      <c r="M4" s="42"/>
      <c r="N4" s="42"/>
      <c r="O4" s="42"/>
      <c r="P4" s="42"/>
    </row>
    <row r="5" spans="1:16" ht="26" x14ac:dyDescent="0.3">
      <c r="A5" s="50"/>
      <c r="B5" s="43" t="s">
        <v>222</v>
      </c>
      <c r="C5" s="42"/>
      <c r="D5" s="42"/>
      <c r="E5" s="42"/>
      <c r="F5" s="42"/>
      <c r="G5" s="42"/>
      <c r="H5" s="42"/>
      <c r="I5" s="42"/>
      <c r="J5" s="42"/>
      <c r="K5" s="42"/>
      <c r="L5" s="42"/>
      <c r="M5" s="42"/>
      <c r="N5" s="42"/>
      <c r="O5" s="42"/>
      <c r="P5" s="42"/>
    </row>
    <row r="6" spans="1:16" ht="26" x14ac:dyDescent="0.3">
      <c r="A6" s="2"/>
      <c r="B6" s="49" t="s">
        <v>223</v>
      </c>
      <c r="C6" s="43"/>
      <c r="D6" s="42"/>
      <c r="E6" s="42"/>
      <c r="F6" s="42"/>
      <c r="G6" s="42"/>
      <c r="H6" s="42"/>
      <c r="I6" s="42"/>
      <c r="J6" s="42"/>
      <c r="K6" s="42"/>
      <c r="L6" s="42"/>
      <c r="M6" s="42"/>
      <c r="N6" s="42"/>
      <c r="O6" s="42"/>
      <c r="P6" s="42"/>
    </row>
    <row r="7" spans="1:16" ht="26" x14ac:dyDescent="0.3">
      <c r="A7" s="215" t="s">
        <v>218</v>
      </c>
      <c r="B7" s="2"/>
      <c r="C7" s="43"/>
      <c r="D7" s="42"/>
      <c r="E7" s="42"/>
      <c r="F7" s="42"/>
      <c r="G7" s="42"/>
      <c r="H7" s="42"/>
      <c r="I7" s="42"/>
      <c r="J7" s="42"/>
      <c r="K7" s="42"/>
      <c r="L7" s="42"/>
      <c r="M7" s="42"/>
      <c r="N7" s="42"/>
      <c r="O7" s="42"/>
      <c r="P7" s="42"/>
    </row>
    <row r="8" spans="1:16" ht="21" x14ac:dyDescent="0.25">
      <c r="B8" s="1"/>
      <c r="C8" s="1"/>
      <c r="D8" s="1"/>
      <c r="E8" s="1"/>
      <c r="F8" s="1"/>
      <c r="G8" s="1"/>
      <c r="H8" s="1"/>
      <c r="I8" s="1"/>
      <c r="J8" s="2"/>
      <c r="K8" s="2"/>
      <c r="L8" s="2"/>
      <c r="M8" s="2"/>
      <c r="N8" s="2"/>
      <c r="O8" s="2"/>
      <c r="P8" s="2"/>
    </row>
    <row r="9" spans="1:16" ht="45" thickBot="1" x14ac:dyDescent="0.3">
      <c r="A9" s="3" t="s">
        <v>51</v>
      </c>
      <c r="B9" s="303">
        <f>'Application Details'!B25:C25</f>
        <v>0</v>
      </c>
      <c r="C9" s="2"/>
      <c r="D9" s="29" t="s">
        <v>48</v>
      </c>
      <c r="E9" s="304">
        <f>'Application Details'!B27</f>
        <v>0</v>
      </c>
      <c r="F9" s="1"/>
      <c r="G9" s="29" t="s">
        <v>49</v>
      </c>
      <c r="H9" s="304">
        <f>'Application Details'!B28</f>
        <v>0</v>
      </c>
      <c r="I9" s="1"/>
      <c r="J9" s="1" t="s">
        <v>50</v>
      </c>
      <c r="K9" s="304">
        <f>'Application Details'!B23</f>
        <v>0</v>
      </c>
      <c r="L9" s="2"/>
      <c r="M9" s="2"/>
      <c r="N9" s="2"/>
      <c r="O9" s="2"/>
      <c r="P9" s="2"/>
    </row>
    <row r="10" spans="1:16" ht="21" x14ac:dyDescent="0.25">
      <c r="A10" s="3"/>
      <c r="B10" s="26"/>
      <c r="C10" s="2"/>
      <c r="D10" s="3"/>
      <c r="E10" s="27"/>
      <c r="F10" s="1"/>
      <c r="G10" s="3"/>
      <c r="H10" s="27"/>
      <c r="I10" s="1"/>
      <c r="J10" s="1"/>
      <c r="K10" s="28"/>
      <c r="L10" s="2"/>
      <c r="M10" s="2"/>
      <c r="N10" s="2"/>
      <c r="O10" s="2"/>
      <c r="P10" s="2"/>
    </row>
    <row r="11" spans="1:16" ht="23" x14ac:dyDescent="0.25">
      <c r="A11" s="337" t="s">
        <v>210</v>
      </c>
      <c r="B11" s="338"/>
      <c r="C11" s="338"/>
      <c r="D11" s="338"/>
      <c r="E11" s="338"/>
      <c r="F11" s="338"/>
      <c r="G11" s="338"/>
      <c r="H11" s="339"/>
    </row>
    <row r="12" spans="1:16" ht="23" x14ac:dyDescent="0.25">
      <c r="A12" s="342" t="s">
        <v>148</v>
      </c>
      <c r="B12" s="343"/>
      <c r="C12" s="343"/>
      <c r="D12" s="343"/>
      <c r="E12" s="343"/>
      <c r="F12" s="343"/>
      <c r="G12" s="343"/>
      <c r="H12" s="344"/>
    </row>
    <row r="13" spans="1:16" ht="44" x14ac:dyDescent="0.25">
      <c r="A13" s="202" t="s">
        <v>54</v>
      </c>
      <c r="B13" s="203" t="s">
        <v>4</v>
      </c>
      <c r="C13" s="203" t="s">
        <v>217</v>
      </c>
      <c r="D13" s="228" t="s">
        <v>55</v>
      </c>
      <c r="E13" s="228" t="s">
        <v>211</v>
      </c>
      <c r="F13" s="228" t="s">
        <v>59</v>
      </c>
      <c r="G13" s="228" t="s">
        <v>60</v>
      </c>
      <c r="H13" s="229" t="s">
        <v>61</v>
      </c>
    </row>
    <row r="14" spans="1:16" ht="19" x14ac:dyDescent="0.25">
      <c r="A14" s="305">
        <f>'Application Details'!B5</f>
        <v>0</v>
      </c>
      <c r="B14" s="306" t="s">
        <v>253</v>
      </c>
      <c r="C14" s="307"/>
      <c r="D14" s="206">
        <f>ROUND(IF(C14&gt;=$B$9,$B$9,C14),0)</f>
        <v>0</v>
      </c>
      <c r="E14" s="206">
        <f>ROUND(IF(D14*(1+$K$9)&gt;=$B$9,$B$9,D14*(1+$K$9)),0)</f>
        <v>0</v>
      </c>
      <c r="F14" s="206">
        <f t="shared" ref="F14:H22" si="0">ROUND(IF(E14*(1+$K$9)&gt;=$B$9,$B$9,E14*(1+$K$9)),0)</f>
        <v>0</v>
      </c>
      <c r="G14" s="206">
        <f t="shared" si="0"/>
        <v>0</v>
      </c>
      <c r="H14" s="207">
        <f t="shared" si="0"/>
        <v>0</v>
      </c>
    </row>
    <row r="15" spans="1:16" ht="19" x14ac:dyDescent="0.25">
      <c r="A15" s="77"/>
      <c r="B15" s="76"/>
      <c r="C15" s="308"/>
      <c r="D15" s="204">
        <f>ROUND(IF(C15&gt;=$B$9,$B$9,C15),0)</f>
        <v>0</v>
      </c>
      <c r="E15" s="204">
        <f t="shared" ref="E15:G15" si="1">ROUND(IF(D15*(1+$K$9)&gt;=$B$9,$B$9,D15*(1+$K$9)),0)</f>
        <v>0</v>
      </c>
      <c r="F15" s="204">
        <f t="shared" si="1"/>
        <v>0</v>
      </c>
      <c r="G15" s="204">
        <f t="shared" si="1"/>
        <v>0</v>
      </c>
      <c r="H15" s="205">
        <f t="shared" si="0"/>
        <v>0</v>
      </c>
    </row>
    <row r="16" spans="1:16" ht="19" x14ac:dyDescent="0.25">
      <c r="A16" s="77"/>
      <c r="B16" s="76"/>
      <c r="C16" s="308"/>
      <c r="D16" s="204">
        <f t="shared" ref="D16:D22" si="2">ROUND(IF(C16&gt;=$B$9,$B$9,C16),0)</f>
        <v>0</v>
      </c>
      <c r="E16" s="204">
        <f t="shared" ref="E16:G16" si="3">ROUND(IF(D16*(1+$K$9)&gt;=$B$9,$B$9,D16*(1+$K$9)),0)</f>
        <v>0</v>
      </c>
      <c r="F16" s="204">
        <f t="shared" si="3"/>
        <v>0</v>
      </c>
      <c r="G16" s="204">
        <f t="shared" si="3"/>
        <v>0</v>
      </c>
      <c r="H16" s="205">
        <f t="shared" si="0"/>
        <v>0</v>
      </c>
    </row>
    <row r="17" spans="1:12" ht="19" x14ac:dyDescent="0.25">
      <c r="A17" s="77"/>
      <c r="B17" s="76"/>
      <c r="C17" s="308"/>
      <c r="D17" s="204">
        <f t="shared" si="2"/>
        <v>0</v>
      </c>
      <c r="E17" s="204">
        <f t="shared" ref="E17" si="4">ROUND(IF(D17&gt;=$B$9,$B$9,D17),0)</f>
        <v>0</v>
      </c>
      <c r="F17" s="204">
        <f t="shared" ref="F17" si="5">ROUND(IF(E17&gt;=$B$9,$B$9,E17),0)</f>
        <v>0</v>
      </c>
      <c r="G17" s="204">
        <f t="shared" ref="G17" si="6">ROUND(IF(F17&gt;=$B$9,$B$9,F17),0)</f>
        <v>0</v>
      </c>
      <c r="H17" s="205">
        <f t="shared" si="0"/>
        <v>0</v>
      </c>
      <c r="J17" s="180"/>
    </row>
    <row r="18" spans="1:12" ht="19" x14ac:dyDescent="0.25">
      <c r="A18" s="77"/>
      <c r="B18" s="76"/>
      <c r="C18" s="308"/>
      <c r="D18" s="204">
        <f t="shared" si="2"/>
        <v>0</v>
      </c>
      <c r="E18" s="204">
        <f t="shared" ref="E18:G18" si="7">ROUND(IF(D18*(1+$K$9)&gt;=$B$9,$B$9,D18*(1+$K$9)),0)</f>
        <v>0</v>
      </c>
      <c r="F18" s="204">
        <f t="shared" si="7"/>
        <v>0</v>
      </c>
      <c r="G18" s="204">
        <f t="shared" si="7"/>
        <v>0</v>
      </c>
      <c r="H18" s="205">
        <f t="shared" si="0"/>
        <v>0</v>
      </c>
    </row>
    <row r="19" spans="1:12" ht="19" x14ac:dyDescent="0.25">
      <c r="A19" s="77"/>
      <c r="B19" s="76"/>
      <c r="C19" s="308"/>
      <c r="D19" s="204">
        <f t="shared" si="2"/>
        <v>0</v>
      </c>
      <c r="E19" s="204">
        <f t="shared" ref="E19:G19" si="8">ROUND(IF(D19*(1+$K$9)&gt;=$B$9,$B$9,D19*(1+$K$9)),0)</f>
        <v>0</v>
      </c>
      <c r="F19" s="204">
        <f t="shared" si="8"/>
        <v>0</v>
      </c>
      <c r="G19" s="204">
        <f t="shared" si="8"/>
        <v>0</v>
      </c>
      <c r="H19" s="205">
        <f t="shared" si="0"/>
        <v>0</v>
      </c>
    </row>
    <row r="20" spans="1:12" ht="19" x14ac:dyDescent="0.25">
      <c r="A20" s="77"/>
      <c r="B20" s="76"/>
      <c r="C20" s="308"/>
      <c r="D20" s="204">
        <f t="shared" si="2"/>
        <v>0</v>
      </c>
      <c r="E20" s="204">
        <f t="shared" ref="E20:G20" si="9">ROUND(IF(D20*(1+$K$9)&gt;=$B$9,$B$9,D20*(1+$K$9)),0)</f>
        <v>0</v>
      </c>
      <c r="F20" s="204">
        <f t="shared" si="9"/>
        <v>0</v>
      </c>
      <c r="G20" s="204">
        <f t="shared" si="9"/>
        <v>0</v>
      </c>
      <c r="H20" s="205">
        <f t="shared" si="0"/>
        <v>0</v>
      </c>
    </row>
    <row r="21" spans="1:12" ht="19" x14ac:dyDescent="0.25">
      <c r="A21" s="77"/>
      <c r="B21" s="76"/>
      <c r="C21" s="308"/>
      <c r="D21" s="204">
        <f t="shared" si="2"/>
        <v>0</v>
      </c>
      <c r="E21" s="204">
        <f t="shared" ref="E21:G21" si="10">ROUND(IF(D21*(1+$K$9)&gt;=$B$9,$B$9,D21*(1+$K$9)),0)</f>
        <v>0</v>
      </c>
      <c r="F21" s="204">
        <f t="shared" si="10"/>
        <v>0</v>
      </c>
      <c r="G21" s="204">
        <f t="shared" si="10"/>
        <v>0</v>
      </c>
      <c r="H21" s="205">
        <f t="shared" si="0"/>
        <v>0</v>
      </c>
    </row>
    <row r="22" spans="1:12" ht="19" x14ac:dyDescent="0.25">
      <c r="A22" s="230"/>
      <c r="B22" s="231"/>
      <c r="C22" s="309"/>
      <c r="D22" s="210">
        <f t="shared" si="2"/>
        <v>0</v>
      </c>
      <c r="E22" s="210">
        <f t="shared" ref="E22:G22" si="11">ROUND(IF(D22*(1+$K$9)&gt;=$B$9,$B$9,D22*(1+$K$9)),0)</f>
        <v>0</v>
      </c>
      <c r="F22" s="210">
        <f t="shared" si="11"/>
        <v>0</v>
      </c>
      <c r="G22" s="210">
        <f t="shared" si="11"/>
        <v>0</v>
      </c>
      <c r="H22" s="211">
        <f t="shared" si="0"/>
        <v>0</v>
      </c>
    </row>
    <row r="25" spans="1:12" ht="23" x14ac:dyDescent="0.25">
      <c r="A25" s="337" t="s">
        <v>216</v>
      </c>
      <c r="B25" s="338"/>
      <c r="C25" s="338"/>
      <c r="D25" s="338"/>
      <c r="E25" s="338"/>
      <c r="F25" s="338"/>
      <c r="G25" s="338"/>
      <c r="H25" s="339"/>
      <c r="J25" s="340" t="s">
        <v>150</v>
      </c>
      <c r="K25" s="341"/>
      <c r="L25" s="75" t="s">
        <v>159</v>
      </c>
    </row>
    <row r="26" spans="1:12" ht="44" x14ac:dyDescent="0.25">
      <c r="A26" s="202" t="s">
        <v>54</v>
      </c>
      <c r="B26" s="203" t="s">
        <v>212</v>
      </c>
      <c r="C26" s="203" t="s">
        <v>217</v>
      </c>
      <c r="D26" s="228" t="s">
        <v>55</v>
      </c>
      <c r="E26" s="228" t="s">
        <v>211</v>
      </c>
      <c r="F26" s="228" t="s">
        <v>59</v>
      </c>
      <c r="G26" s="228" t="s">
        <v>60</v>
      </c>
      <c r="H26" s="229" t="s">
        <v>61</v>
      </c>
      <c r="J26" s="52" t="s">
        <v>248</v>
      </c>
      <c r="K26" s="57"/>
      <c r="L26" s="75" t="s">
        <v>160</v>
      </c>
    </row>
    <row r="27" spans="1:12" ht="21" x14ac:dyDescent="0.25">
      <c r="A27" s="84"/>
      <c r="B27" s="85"/>
      <c r="C27" s="204"/>
      <c r="D27" s="204">
        <f>ROUND(IF(C27&gt;=$B$9,$B$9,C27),0)</f>
        <v>0</v>
      </c>
      <c r="E27" s="206">
        <f>ROUND(IF(D27*(1+$K$9)&gt;=$B$9,$B$9,D27*(1+$K$9)),0)</f>
        <v>0</v>
      </c>
      <c r="F27" s="206">
        <f t="shared" ref="F27:H27" si="12">ROUND(IF(E27*(1+$K$9)&gt;=$B$9,$B$9,E27*(1+$K$9)),0)</f>
        <v>0</v>
      </c>
      <c r="G27" s="206">
        <f t="shared" si="12"/>
        <v>0</v>
      </c>
      <c r="H27" s="207">
        <f t="shared" si="12"/>
        <v>0</v>
      </c>
      <c r="J27" s="15" t="s">
        <v>125</v>
      </c>
      <c r="K27" s="58"/>
      <c r="L27" s="75" t="s">
        <v>155</v>
      </c>
    </row>
    <row r="28" spans="1:12" ht="19" x14ac:dyDescent="0.25">
      <c r="A28" s="81"/>
      <c r="B28" s="85"/>
      <c r="C28" s="310"/>
      <c r="D28" s="204">
        <f>ROUND(IF(C28&gt;=$B$9,$B$9,C28),0)</f>
        <v>0</v>
      </c>
      <c r="E28" s="204">
        <f t="shared" ref="E28:H37" si="13">ROUND(IF(D28*(1+$K$9)&gt;=$B$9,$B$9,D28*(1+$K$9)),0)</f>
        <v>0</v>
      </c>
      <c r="F28" s="204">
        <f t="shared" si="13"/>
        <v>0</v>
      </c>
      <c r="G28" s="204">
        <f t="shared" si="13"/>
        <v>0</v>
      </c>
      <c r="H28" s="205">
        <f t="shared" si="13"/>
        <v>0</v>
      </c>
      <c r="J28" s="15" t="s">
        <v>126</v>
      </c>
      <c r="K28" s="58"/>
    </row>
    <row r="29" spans="1:12" ht="21" x14ac:dyDescent="0.25">
      <c r="A29" s="81"/>
      <c r="B29" s="85"/>
      <c r="C29" s="310"/>
      <c r="D29" s="204">
        <f t="shared" ref="D29:D37" si="14">ROUND(IF(C29&gt;=$B$9,$B$9,C29),0)</f>
        <v>0</v>
      </c>
      <c r="E29" s="204">
        <f t="shared" si="13"/>
        <v>0</v>
      </c>
      <c r="F29" s="204">
        <f t="shared" si="13"/>
        <v>0</v>
      </c>
      <c r="G29" s="204">
        <f t="shared" si="13"/>
        <v>0</v>
      </c>
      <c r="H29" s="205">
        <f t="shared" si="13"/>
        <v>0</v>
      </c>
      <c r="J29" s="15" t="s">
        <v>127</v>
      </c>
      <c r="K29" s="58"/>
      <c r="L29" s="75" t="s">
        <v>219</v>
      </c>
    </row>
    <row r="30" spans="1:12" ht="21" x14ac:dyDescent="0.25">
      <c r="A30" s="82"/>
      <c r="B30" s="85"/>
      <c r="C30" s="310"/>
      <c r="D30" s="204">
        <f t="shared" si="14"/>
        <v>0</v>
      </c>
      <c r="E30" s="204">
        <f t="shared" si="13"/>
        <v>0</v>
      </c>
      <c r="F30" s="204">
        <f t="shared" si="13"/>
        <v>0</v>
      </c>
      <c r="G30" s="204">
        <f t="shared" si="13"/>
        <v>0</v>
      </c>
      <c r="H30" s="205">
        <f>ROUND(IF(G30*(1+$K$9)&gt;=$B$9,$B$9,G30*(1+$K$9)),0)</f>
        <v>0</v>
      </c>
      <c r="J30" s="15" t="s">
        <v>124</v>
      </c>
      <c r="K30" s="58"/>
      <c r="L30" s="75" t="s">
        <v>220</v>
      </c>
    </row>
    <row r="31" spans="1:12" ht="21" x14ac:dyDescent="0.25">
      <c r="A31" s="81"/>
      <c r="B31" s="85"/>
      <c r="C31" s="310"/>
      <c r="D31" s="204">
        <f t="shared" si="14"/>
        <v>0</v>
      </c>
      <c r="E31" s="204">
        <f t="shared" si="13"/>
        <v>0</v>
      </c>
      <c r="F31" s="204">
        <f t="shared" si="13"/>
        <v>0</v>
      </c>
      <c r="G31" s="204">
        <f t="shared" si="13"/>
        <v>0</v>
      </c>
      <c r="H31" s="205">
        <f t="shared" si="13"/>
        <v>0</v>
      </c>
      <c r="J31" s="15" t="s">
        <v>128</v>
      </c>
      <c r="K31" s="58"/>
      <c r="L31" s="75" t="s">
        <v>157</v>
      </c>
    </row>
    <row r="32" spans="1:12" ht="19" x14ac:dyDescent="0.25">
      <c r="A32" s="81"/>
      <c r="B32" s="85"/>
      <c r="C32" s="310"/>
      <c r="D32" s="204">
        <f t="shared" si="14"/>
        <v>0</v>
      </c>
      <c r="E32" s="204">
        <f t="shared" si="13"/>
        <v>0</v>
      </c>
      <c r="F32" s="204">
        <f t="shared" si="13"/>
        <v>0</v>
      </c>
      <c r="G32" s="204">
        <f t="shared" si="13"/>
        <v>0</v>
      </c>
      <c r="H32" s="205">
        <f t="shared" si="13"/>
        <v>0</v>
      </c>
      <c r="J32" s="15" t="s">
        <v>129</v>
      </c>
      <c r="K32" s="58"/>
    </row>
    <row r="33" spans="1:12" ht="21" x14ac:dyDescent="0.25">
      <c r="A33" s="81"/>
      <c r="B33" s="85"/>
      <c r="C33" s="310"/>
      <c r="D33" s="204">
        <f t="shared" si="14"/>
        <v>0</v>
      </c>
      <c r="E33" s="204">
        <f t="shared" si="13"/>
        <v>0</v>
      </c>
      <c r="F33" s="204">
        <f t="shared" si="13"/>
        <v>0</v>
      </c>
      <c r="G33" s="204">
        <f t="shared" si="13"/>
        <v>0</v>
      </c>
      <c r="H33" s="205">
        <f t="shared" si="13"/>
        <v>0</v>
      </c>
      <c r="J33" s="15" t="s">
        <v>135</v>
      </c>
      <c r="K33" s="58"/>
      <c r="L33" s="75" t="s">
        <v>191</v>
      </c>
    </row>
    <row r="34" spans="1:12" ht="21" x14ac:dyDescent="0.25">
      <c r="A34" s="81"/>
      <c r="B34" s="85"/>
      <c r="C34" s="310"/>
      <c r="D34" s="204">
        <f t="shared" si="14"/>
        <v>0</v>
      </c>
      <c r="E34" s="204">
        <f t="shared" si="13"/>
        <v>0</v>
      </c>
      <c r="F34" s="204">
        <f t="shared" si="13"/>
        <v>0</v>
      </c>
      <c r="G34" s="204">
        <f t="shared" si="13"/>
        <v>0</v>
      </c>
      <c r="H34" s="205">
        <f t="shared" si="13"/>
        <v>0</v>
      </c>
      <c r="J34" s="15" t="s">
        <v>134</v>
      </c>
      <c r="K34" s="58"/>
      <c r="L34" s="75" t="s">
        <v>192</v>
      </c>
    </row>
    <row r="35" spans="1:12" ht="19" x14ac:dyDescent="0.25">
      <c r="A35" s="81"/>
      <c r="B35" s="85"/>
      <c r="C35" s="310"/>
      <c r="D35" s="204">
        <f t="shared" si="14"/>
        <v>0</v>
      </c>
      <c r="E35" s="204">
        <f t="shared" si="13"/>
        <v>0</v>
      </c>
      <c r="F35" s="204">
        <f t="shared" si="13"/>
        <v>0</v>
      </c>
      <c r="G35" s="204">
        <f t="shared" si="13"/>
        <v>0</v>
      </c>
      <c r="H35" s="205">
        <f t="shared" si="13"/>
        <v>0</v>
      </c>
      <c r="J35" s="15" t="s">
        <v>156</v>
      </c>
      <c r="K35" s="58"/>
    </row>
    <row r="36" spans="1:12" ht="19" x14ac:dyDescent="0.25">
      <c r="A36" s="81"/>
      <c r="B36" s="85"/>
      <c r="C36" s="310"/>
      <c r="D36" s="204">
        <f t="shared" si="14"/>
        <v>0</v>
      </c>
      <c r="E36" s="204">
        <f t="shared" si="13"/>
        <v>0</v>
      </c>
      <c r="F36" s="204">
        <f t="shared" si="13"/>
        <v>0</v>
      </c>
      <c r="G36" s="204">
        <f t="shared" si="13"/>
        <v>0</v>
      </c>
      <c r="H36" s="205">
        <f t="shared" si="13"/>
        <v>0</v>
      </c>
      <c r="J36" s="15" t="s">
        <v>250</v>
      </c>
      <c r="K36" s="58"/>
    </row>
    <row r="37" spans="1:12" ht="19" x14ac:dyDescent="0.25">
      <c r="A37" s="83"/>
      <c r="B37" s="209"/>
      <c r="C37" s="311"/>
      <c r="D37" s="210">
        <f t="shared" si="14"/>
        <v>0</v>
      </c>
      <c r="E37" s="210">
        <f t="shared" si="13"/>
        <v>0</v>
      </c>
      <c r="F37" s="210">
        <f t="shared" si="13"/>
        <v>0</v>
      </c>
      <c r="G37" s="210">
        <f t="shared" si="13"/>
        <v>0</v>
      </c>
      <c r="H37" s="211">
        <f t="shared" si="13"/>
        <v>0</v>
      </c>
      <c r="J37" s="53"/>
      <c r="K37" s="59"/>
    </row>
    <row r="39" spans="1:12" ht="23" x14ac:dyDescent="0.25">
      <c r="A39" s="264" t="s">
        <v>246</v>
      </c>
    </row>
  </sheetData>
  <mergeCells count="5">
    <mergeCell ref="A25:H25"/>
    <mergeCell ref="A1:P1"/>
    <mergeCell ref="J25:K25"/>
    <mergeCell ref="A12:H12"/>
    <mergeCell ref="A11:H11"/>
  </mergeCells>
  <dataValidations count="1">
    <dataValidation type="list" showInputMessage="1" showErrorMessage="1" sqref="B27:B37" xr:uid="{00000000-0002-0000-0300-000000000000}">
      <formula1>$J$26:$J$38</formula1>
    </dataValidation>
  </dataValidations>
  <hyperlinks>
    <hyperlink ref="A2" location="Summary!A1" display="Back to summary" xr:uid="{00000000-0004-0000-0300-000000000000}"/>
    <hyperlink ref="A39" location="'Year 1'!A1" display="Enter effort and expenses Next" xr:uid="{00000000-0004-0000-0300-000001000000}"/>
  </hyperlinks>
  <pageMargins left="0.7" right="0.7" top="0.75" bottom="0.75" header="0.3" footer="0.3"/>
  <pageSetup orientation="portrait" r:id="rId1"/>
  <ignoredErrors>
    <ignoredError sqref="E17:G1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5"/>
  <sheetViews>
    <sheetView zoomScale="70" zoomScaleNormal="70" workbookViewId="0">
      <selection activeCell="H8" sqref="H8"/>
    </sheetView>
  </sheetViews>
  <sheetFormatPr baseColWidth="10" defaultColWidth="28.59765625" defaultRowHeight="13" x14ac:dyDescent="0.15"/>
  <cols>
    <col min="1" max="3" width="28.59765625" style="7"/>
    <col min="4" max="4" width="16.3984375" style="7" customWidth="1"/>
    <col min="5" max="5" width="28.59765625" style="7"/>
    <col min="6" max="6" width="24" style="7" customWidth="1"/>
    <col min="7" max="7" width="19" style="7" customWidth="1"/>
    <col min="8" max="8" width="24.3984375" style="7" customWidth="1"/>
    <col min="9" max="9" width="2.3984375" style="7" customWidth="1"/>
    <col min="10" max="10" width="36.19921875" style="7" bestFit="1" customWidth="1"/>
    <col min="11" max="12" width="18.19921875" style="7" customWidth="1"/>
    <col min="13" max="13" width="17.796875" style="7" customWidth="1"/>
    <col min="14" max="14" width="17.59765625" style="7" customWidth="1"/>
    <col min="15" max="15" width="20.59765625" style="7" customWidth="1"/>
    <col min="16" max="16384" width="28.59765625" style="7"/>
  </cols>
  <sheetData>
    <row r="1" spans="1:16" ht="26" x14ac:dyDescent="0.3">
      <c r="A1" s="312" t="s">
        <v>55</v>
      </c>
      <c r="B1" s="312"/>
      <c r="C1" s="312"/>
      <c r="D1" s="312"/>
      <c r="E1" s="312"/>
      <c r="F1" s="312"/>
      <c r="G1" s="312"/>
      <c r="H1" s="312"/>
      <c r="I1" s="312"/>
      <c r="J1" s="312"/>
      <c r="K1" s="312"/>
      <c r="L1" s="312"/>
      <c r="M1" s="312"/>
      <c r="N1" s="312"/>
      <c r="O1" s="312"/>
      <c r="P1" s="188"/>
    </row>
    <row r="3" spans="1:16" ht="24" customHeight="1" x14ac:dyDescent="0.3">
      <c r="A3" s="345" t="s">
        <v>199</v>
      </c>
      <c r="B3" s="345"/>
      <c r="C3" s="345"/>
      <c r="D3" s="345"/>
      <c r="E3" s="345"/>
      <c r="F3" s="345"/>
      <c r="G3" s="345"/>
      <c r="H3" s="345"/>
      <c r="I3" s="345"/>
      <c r="J3" s="345"/>
      <c r="K3" s="345"/>
      <c r="L3" s="345"/>
      <c r="M3" s="345"/>
      <c r="N3" s="345"/>
      <c r="O3" s="345"/>
      <c r="P3" s="188"/>
    </row>
    <row r="4" spans="1:16" ht="26" x14ac:dyDescent="0.3">
      <c r="A4" s="301" t="s">
        <v>122</v>
      </c>
      <c r="B4" s="42"/>
      <c r="C4" s="42"/>
      <c r="D4" s="42"/>
      <c r="E4" s="42"/>
      <c r="F4" s="42"/>
      <c r="G4" s="42"/>
      <c r="H4" s="42"/>
      <c r="I4" s="42"/>
      <c r="J4" s="42"/>
      <c r="K4" s="42"/>
      <c r="L4" s="42"/>
      <c r="M4" s="42"/>
      <c r="N4" s="42"/>
      <c r="O4" s="42"/>
    </row>
    <row r="5" spans="1:16" ht="26" x14ac:dyDescent="0.3">
      <c r="A5" s="2"/>
      <c r="B5" s="42" t="s">
        <v>70</v>
      </c>
      <c r="C5" s="43" t="s">
        <v>214</v>
      </c>
      <c r="D5" s="42"/>
      <c r="E5" s="42"/>
      <c r="F5" s="42"/>
      <c r="G5" s="42"/>
      <c r="H5" s="42"/>
      <c r="I5" s="42"/>
      <c r="J5" s="42"/>
      <c r="K5" s="42"/>
      <c r="L5" s="42"/>
      <c r="M5" s="42"/>
      <c r="N5" s="42"/>
      <c r="O5" s="42"/>
    </row>
    <row r="6" spans="1:16" ht="26" x14ac:dyDescent="0.3">
      <c r="A6" s="42"/>
      <c r="B6" s="2"/>
      <c r="C6" s="43" t="s">
        <v>215</v>
      </c>
      <c r="D6" s="42"/>
      <c r="E6" s="42"/>
      <c r="F6" s="42"/>
      <c r="G6" s="42"/>
      <c r="H6" s="42"/>
      <c r="I6" s="42"/>
      <c r="J6" s="42"/>
      <c r="K6" s="42"/>
      <c r="L6" s="42"/>
      <c r="M6" s="42"/>
      <c r="N6" s="42"/>
      <c r="O6" s="42"/>
    </row>
    <row r="7" spans="1:16" ht="21" x14ac:dyDescent="0.25">
      <c r="A7" s="1"/>
      <c r="B7" s="1"/>
      <c r="C7" s="1"/>
      <c r="D7" s="1"/>
      <c r="E7" s="1"/>
      <c r="F7" s="1"/>
      <c r="G7" s="1"/>
      <c r="H7" s="1"/>
      <c r="I7" s="1"/>
      <c r="J7" s="2"/>
      <c r="K7" s="2"/>
      <c r="L7" s="2"/>
      <c r="M7" s="2"/>
      <c r="N7" s="2"/>
      <c r="O7" s="2"/>
    </row>
    <row r="8" spans="1:16" ht="45" thickBot="1" x14ac:dyDescent="0.3">
      <c r="A8" s="3" t="s">
        <v>51</v>
      </c>
      <c r="B8" s="124">
        <f>'Application Details'!B25</f>
        <v>0</v>
      </c>
      <c r="C8" s="2"/>
      <c r="D8" s="29" t="s">
        <v>48</v>
      </c>
      <c r="E8" s="201">
        <f>'Application Details'!B27</f>
        <v>0</v>
      </c>
      <c r="F8" s="1"/>
      <c r="G8" s="29" t="s">
        <v>49</v>
      </c>
      <c r="H8" s="201">
        <f>'Application Details'!B28</f>
        <v>0</v>
      </c>
      <c r="I8" s="1"/>
      <c r="J8" s="1" t="s">
        <v>50</v>
      </c>
      <c r="K8" s="201">
        <f>'Application Details'!B23</f>
        <v>0</v>
      </c>
      <c r="L8" s="2"/>
      <c r="M8" s="2"/>
      <c r="N8" s="2"/>
      <c r="O8" s="2"/>
    </row>
    <row r="9" spans="1:16" ht="21" x14ac:dyDescent="0.25">
      <c r="A9" s="3"/>
      <c r="B9" s="26"/>
      <c r="C9" s="2"/>
      <c r="D9" s="3"/>
      <c r="E9" s="27"/>
      <c r="F9" s="1"/>
      <c r="G9" s="3"/>
      <c r="H9" s="27"/>
      <c r="I9" s="1"/>
      <c r="J9" s="1"/>
      <c r="K9" s="28"/>
      <c r="L9" s="2"/>
      <c r="M9" s="2"/>
      <c r="N9" s="2"/>
      <c r="O9" s="2"/>
    </row>
    <row r="10" spans="1:16" ht="23" x14ac:dyDescent="0.25">
      <c r="A10" s="337" t="s">
        <v>147</v>
      </c>
      <c r="B10" s="338"/>
      <c r="C10" s="338"/>
      <c r="D10" s="338"/>
      <c r="E10" s="338" t="str">
        <f>Summary!B12</f>
        <v>12/01/25 - 11/30/26</v>
      </c>
      <c r="F10" s="338"/>
      <c r="G10" s="338"/>
      <c r="H10" s="339"/>
    </row>
    <row r="11" spans="1:16" ht="23" x14ac:dyDescent="0.25">
      <c r="A11" s="342" t="s">
        <v>148</v>
      </c>
      <c r="B11" s="343"/>
      <c r="C11" s="343"/>
      <c r="D11" s="343"/>
      <c r="E11" s="343"/>
      <c r="F11" s="343"/>
      <c r="G11" s="343"/>
      <c r="H11" s="344"/>
    </row>
    <row r="12" spans="1:16" ht="21" x14ac:dyDescent="0.25">
      <c r="A12" s="73" t="s">
        <v>54</v>
      </c>
      <c r="B12" s="74" t="s">
        <v>4</v>
      </c>
      <c r="C12" s="74" t="s">
        <v>0</v>
      </c>
      <c r="D12" s="74" t="s">
        <v>1</v>
      </c>
      <c r="E12" s="74" t="s">
        <v>64</v>
      </c>
      <c r="F12" s="128" t="s">
        <v>56</v>
      </c>
      <c r="G12" s="128" t="s">
        <v>2</v>
      </c>
      <c r="H12" s="227" t="s">
        <v>32</v>
      </c>
    </row>
    <row r="13" spans="1:16" ht="19" x14ac:dyDescent="0.25">
      <c r="A13" s="90">
        <f>IF(ISBLANK(Personnel!A14),"",Personnel!A14)</f>
        <v>0</v>
      </c>
      <c r="B13" s="90" t="str">
        <f>IF(ISBLANK(Personnel!B14),"",Personnel!B14)</f>
        <v>PD/PI</v>
      </c>
      <c r="C13" s="208">
        <f>IF(ISBLANK(Personnel!D14),"",Personnel!D14)</f>
        <v>0</v>
      </c>
      <c r="D13" s="224"/>
      <c r="E13" s="212" t="str">
        <f>IF(ISBLANK(D13),"",D13*12)</f>
        <v/>
      </c>
      <c r="F13" s="87">
        <f>ROUND(C13*D13,0)</f>
        <v>0</v>
      </c>
      <c r="G13" s="87">
        <f>ROUND((F13*$E$8),0)</f>
        <v>0</v>
      </c>
      <c r="H13" s="88">
        <f>F13+G13</f>
        <v>0</v>
      </c>
    </row>
    <row r="14" spans="1:16" ht="19" x14ac:dyDescent="0.25">
      <c r="A14" s="90" t="str">
        <f>IF(ISBLANK(Personnel!A15),"",Personnel!A15)</f>
        <v/>
      </c>
      <c r="B14" s="90" t="str">
        <f>IF(ISBLANK(Personnel!B15),"",Personnel!B15)</f>
        <v/>
      </c>
      <c r="C14" s="208">
        <f>IF(ISBLANK(Personnel!D15),"",Personnel!D15)</f>
        <v>0</v>
      </c>
      <c r="D14" s="225"/>
      <c r="E14" s="213" t="str">
        <f t="shared" ref="E14:E21" si="0">IF(ISBLANK(D14),"",D14*12)</f>
        <v/>
      </c>
      <c r="F14" s="87">
        <f t="shared" ref="F14:F21" si="1">ROUND(C14*D14,0)</f>
        <v>0</v>
      </c>
      <c r="G14" s="87">
        <f>ROUND((F14*$E$8),0)</f>
        <v>0</v>
      </c>
      <c r="H14" s="78">
        <f t="shared" ref="H14:H21" si="2">F14+G14</f>
        <v>0</v>
      </c>
    </row>
    <row r="15" spans="1:16" ht="19" x14ac:dyDescent="0.25">
      <c r="A15" s="90" t="str">
        <f>IF(ISBLANK(Personnel!A16),"",Personnel!A16)</f>
        <v/>
      </c>
      <c r="B15" s="90" t="str">
        <f>IF(ISBLANK(Personnel!B16),"",Personnel!B16)</f>
        <v/>
      </c>
      <c r="C15" s="208">
        <f>IF(ISBLANK(Personnel!D16),"",Personnel!D16)</f>
        <v>0</v>
      </c>
      <c r="D15" s="225"/>
      <c r="E15" s="213" t="str">
        <f t="shared" si="0"/>
        <v/>
      </c>
      <c r="F15" s="87">
        <f t="shared" si="1"/>
        <v>0</v>
      </c>
      <c r="G15" s="87">
        <f t="shared" ref="G15:G21" si="3">ROUND((F15*$E$8),0)</f>
        <v>0</v>
      </c>
      <c r="H15" s="78">
        <f t="shared" si="2"/>
        <v>0</v>
      </c>
    </row>
    <row r="16" spans="1:16" ht="19" x14ac:dyDescent="0.25">
      <c r="A16" s="90" t="str">
        <f>IF(ISBLANK(Personnel!A17),"",Personnel!A17)</f>
        <v/>
      </c>
      <c r="B16" s="90" t="str">
        <f>IF(ISBLANK(Personnel!B17),"",Personnel!B17)</f>
        <v/>
      </c>
      <c r="C16" s="208">
        <f>IF(ISBLANK(Personnel!D17),"",Personnel!D17)</f>
        <v>0</v>
      </c>
      <c r="D16" s="225"/>
      <c r="E16" s="213" t="str">
        <f t="shared" si="0"/>
        <v/>
      </c>
      <c r="F16" s="87">
        <f t="shared" si="1"/>
        <v>0</v>
      </c>
      <c r="G16" s="87">
        <f t="shared" si="3"/>
        <v>0</v>
      </c>
      <c r="H16" s="78">
        <f t="shared" si="2"/>
        <v>0</v>
      </c>
    </row>
    <row r="17" spans="1:15" ht="19" x14ac:dyDescent="0.25">
      <c r="A17" s="90" t="str">
        <f>IF(ISBLANK(Personnel!A18),"",Personnel!A18)</f>
        <v/>
      </c>
      <c r="B17" s="90" t="str">
        <f>IF(ISBLANK(Personnel!B18),"",Personnel!B18)</f>
        <v/>
      </c>
      <c r="C17" s="208">
        <f>IF(ISBLANK(Personnel!D18),"",Personnel!D18)</f>
        <v>0</v>
      </c>
      <c r="D17" s="225"/>
      <c r="E17" s="213" t="str">
        <f t="shared" si="0"/>
        <v/>
      </c>
      <c r="F17" s="87">
        <f t="shared" si="1"/>
        <v>0</v>
      </c>
      <c r="G17" s="87">
        <f t="shared" si="3"/>
        <v>0</v>
      </c>
      <c r="H17" s="78">
        <f t="shared" si="2"/>
        <v>0</v>
      </c>
    </row>
    <row r="18" spans="1:15" ht="19" x14ac:dyDescent="0.25">
      <c r="A18" s="90" t="str">
        <f>IF(ISBLANK(Personnel!A19),"",Personnel!A19)</f>
        <v/>
      </c>
      <c r="B18" s="90" t="str">
        <f>IF(ISBLANK(Personnel!B19),"",Personnel!B19)</f>
        <v/>
      </c>
      <c r="C18" s="208">
        <f>IF(ISBLANK(Personnel!D19),"",Personnel!D19)</f>
        <v>0</v>
      </c>
      <c r="D18" s="225"/>
      <c r="E18" s="213" t="str">
        <f t="shared" si="0"/>
        <v/>
      </c>
      <c r="F18" s="87">
        <f t="shared" si="1"/>
        <v>0</v>
      </c>
      <c r="G18" s="87">
        <f t="shared" si="3"/>
        <v>0</v>
      </c>
      <c r="H18" s="78">
        <f t="shared" si="2"/>
        <v>0</v>
      </c>
    </row>
    <row r="19" spans="1:15" ht="19" x14ac:dyDescent="0.25">
      <c r="A19" s="90" t="str">
        <f>IF(ISBLANK(Personnel!A20),"",Personnel!A20)</f>
        <v/>
      </c>
      <c r="B19" s="90" t="str">
        <f>IF(ISBLANK(Personnel!B20),"",Personnel!B20)</f>
        <v/>
      </c>
      <c r="C19" s="208">
        <f>IF(ISBLANK(Personnel!D20),"",Personnel!D20)</f>
        <v>0</v>
      </c>
      <c r="D19" s="225"/>
      <c r="E19" s="213" t="str">
        <f t="shared" si="0"/>
        <v/>
      </c>
      <c r="F19" s="87">
        <f t="shared" si="1"/>
        <v>0</v>
      </c>
      <c r="G19" s="87">
        <f t="shared" si="3"/>
        <v>0</v>
      </c>
      <c r="H19" s="78">
        <f t="shared" si="2"/>
        <v>0</v>
      </c>
    </row>
    <row r="20" spans="1:15" ht="19" x14ac:dyDescent="0.25">
      <c r="A20" s="90" t="str">
        <f>IF(ISBLANK(Personnel!A21),"",Personnel!A21)</f>
        <v/>
      </c>
      <c r="B20" s="90" t="str">
        <f>IF(ISBLANK(Personnel!B21),"",Personnel!B21)</f>
        <v/>
      </c>
      <c r="C20" s="208">
        <f>IF(ISBLANK(Personnel!D21),"",Personnel!D21)</f>
        <v>0</v>
      </c>
      <c r="D20" s="225"/>
      <c r="E20" s="213"/>
      <c r="F20" s="87">
        <f t="shared" si="1"/>
        <v>0</v>
      </c>
      <c r="G20" s="87">
        <f t="shared" si="3"/>
        <v>0</v>
      </c>
      <c r="H20" s="78">
        <f t="shared" si="2"/>
        <v>0</v>
      </c>
    </row>
    <row r="21" spans="1:15" ht="19" x14ac:dyDescent="0.25">
      <c r="A21" s="90" t="str">
        <f>IF(ISBLANK(Personnel!A22),"",Personnel!A22)</f>
        <v/>
      </c>
      <c r="B21" s="90" t="str">
        <f>IF(ISBLANK(Personnel!B22),"",Personnel!B22)</f>
        <v/>
      </c>
      <c r="C21" s="208">
        <f>IF(ISBLANK(Personnel!D22),"",Personnel!D22)</f>
        <v>0</v>
      </c>
      <c r="D21" s="226"/>
      <c r="E21" s="214" t="str">
        <f t="shared" si="0"/>
        <v/>
      </c>
      <c r="F21" s="87">
        <f t="shared" si="1"/>
        <v>0</v>
      </c>
      <c r="G21" s="87">
        <f t="shared" si="3"/>
        <v>0</v>
      </c>
      <c r="H21" s="79">
        <f t="shared" si="2"/>
        <v>0</v>
      </c>
    </row>
    <row r="22" spans="1:15" ht="19" x14ac:dyDescent="0.25">
      <c r="A22" s="30" t="s">
        <v>63</v>
      </c>
      <c r="B22" s="31"/>
      <c r="C22" s="32"/>
      <c r="D22" s="33"/>
      <c r="E22" s="34"/>
      <c r="F22" s="35">
        <f>SUM(F13:F21)</f>
        <v>0</v>
      </c>
      <c r="G22" s="35">
        <f>SUM(G13:G21)</f>
        <v>0</v>
      </c>
      <c r="H22" s="36">
        <f>SUM(H13:H21)</f>
        <v>0</v>
      </c>
    </row>
    <row r="23" spans="1:15" ht="23" x14ac:dyDescent="0.25">
      <c r="A23" s="342" t="s">
        <v>57</v>
      </c>
      <c r="B23" s="343"/>
      <c r="C23" s="343"/>
      <c r="D23" s="343"/>
      <c r="E23" s="343"/>
      <c r="F23" s="343"/>
      <c r="G23" s="343"/>
      <c r="H23" s="344"/>
      <c r="J23" s="346" t="s">
        <v>154</v>
      </c>
      <c r="K23" s="347"/>
      <c r="L23" s="347"/>
      <c r="M23" s="347"/>
      <c r="N23" s="347"/>
      <c r="O23" s="348"/>
    </row>
    <row r="24" spans="1:15" ht="22" x14ac:dyDescent="0.25">
      <c r="A24" s="73" t="s">
        <v>54</v>
      </c>
      <c r="B24" s="203" t="s">
        <v>4</v>
      </c>
      <c r="C24" s="74" t="s">
        <v>0</v>
      </c>
      <c r="D24" s="74" t="s">
        <v>1</v>
      </c>
      <c r="E24" s="74" t="s">
        <v>64</v>
      </c>
      <c r="F24" s="128" t="s">
        <v>56</v>
      </c>
      <c r="G24" s="128" t="s">
        <v>2</v>
      </c>
      <c r="H24" s="227" t="s">
        <v>32</v>
      </c>
      <c r="J24" s="68" t="s">
        <v>130</v>
      </c>
      <c r="K24" s="69" t="s">
        <v>123</v>
      </c>
      <c r="L24" s="69" t="s">
        <v>131</v>
      </c>
      <c r="M24" s="69" t="s">
        <v>132</v>
      </c>
      <c r="N24" s="69" t="s">
        <v>2</v>
      </c>
      <c r="O24" s="70" t="s">
        <v>32</v>
      </c>
    </row>
    <row r="25" spans="1:15" ht="19" x14ac:dyDescent="0.25">
      <c r="A25" s="90" t="str">
        <f>IF(ISBLANK(Personnel!A27),"",Personnel!A27)</f>
        <v/>
      </c>
      <c r="B25" s="90" t="str">
        <f>IF(ISBLANK(Personnel!B27),"",Personnel!B27)</f>
        <v/>
      </c>
      <c r="C25" s="208">
        <f>IF(ISBLANK(Personnel!D27),"",Personnel!D27)</f>
        <v>0</v>
      </c>
      <c r="D25" s="224"/>
      <c r="E25" s="86" t="str">
        <f>IF(ISBLANK(D25),"",D25*12)</f>
        <v/>
      </c>
      <c r="F25" s="87">
        <f>ROUND(C25*D25,0)</f>
        <v>0</v>
      </c>
      <c r="G25" s="87">
        <f>ROUND((F25*$H$8),0)</f>
        <v>0</v>
      </c>
      <c r="H25" s="88">
        <f t="shared" ref="H25:H35" si="4">F25+G25</f>
        <v>0</v>
      </c>
      <c r="J25" s="65" t="str">
        <f>Personnel!J26</f>
        <v>Postdoctoral Fellow</v>
      </c>
      <c r="K25" s="216">
        <f>COUNTIFS($B$25:$B$35,$J25,$E$25:$E$35,"&gt;0")</f>
        <v>0</v>
      </c>
      <c r="L25" s="220">
        <f>SUMIF($B$25:$B$35,$J25,$E$25:$E$35)</f>
        <v>0</v>
      </c>
      <c r="M25" s="66">
        <f>SUMIF($B$25:$B$35,$J25,F$25:F$35)</f>
        <v>0</v>
      </c>
      <c r="N25" s="66">
        <f>SUMIF($B$25:$B$35,$J25,G$25:G$35)</f>
        <v>0</v>
      </c>
      <c r="O25" s="67">
        <f>M25+N25</f>
        <v>0</v>
      </c>
    </row>
    <row r="26" spans="1:15" ht="19" x14ac:dyDescent="0.25">
      <c r="A26" s="90" t="str">
        <f>IF(ISBLANK(Personnel!A28),"",Personnel!A28)</f>
        <v/>
      </c>
      <c r="B26" s="90" t="str">
        <f>IF(ISBLANK(Personnel!B28),"",Personnel!B28)</f>
        <v/>
      </c>
      <c r="C26" s="208">
        <f>IF(ISBLANK(Personnel!D28),"",Personnel!D28)</f>
        <v>0</v>
      </c>
      <c r="D26" s="225"/>
      <c r="E26" s="80" t="str">
        <f t="shared" ref="E26:E35" si="5">IF(ISBLANK(D26),"",D26*12)</f>
        <v/>
      </c>
      <c r="F26" s="87">
        <f t="shared" ref="F26:F35" si="6">ROUND(C26*D26,0)</f>
        <v>0</v>
      </c>
      <c r="G26" s="87">
        <f t="shared" ref="G26:G35" si="7">ROUND((F26*$H$8),0)</f>
        <v>0</v>
      </c>
      <c r="H26" s="78">
        <f t="shared" si="4"/>
        <v>0</v>
      </c>
      <c r="J26" s="65" t="str">
        <f>Personnel!J27</f>
        <v>Graduate Students</v>
      </c>
      <c r="K26" s="217">
        <f>COUNTIFS($B$25:$B$35,$J26,$E$25:$E$35,"&gt;0")</f>
        <v>0</v>
      </c>
      <c r="L26" s="221">
        <f>SUMIF($B$25:$B$35,$J26,$E$25:$E$35)</f>
        <v>0</v>
      </c>
      <c r="M26" s="60">
        <f>SUMIF($B$25:$B$35,$J26,F$25:F$35)</f>
        <v>0</v>
      </c>
      <c r="N26" s="60">
        <f>SUMIF($B$25:$B$35,$J26,G$25:G$35)</f>
        <v>0</v>
      </c>
      <c r="O26" s="61">
        <f>M26+N26</f>
        <v>0</v>
      </c>
    </row>
    <row r="27" spans="1:15" ht="19" x14ac:dyDescent="0.25">
      <c r="A27" s="90" t="str">
        <f>IF(ISBLANK(Personnel!A29),"",Personnel!A29)</f>
        <v/>
      </c>
      <c r="B27" s="90" t="str">
        <f>IF(ISBLANK(Personnel!B29),"",Personnel!B29)</f>
        <v/>
      </c>
      <c r="C27" s="208">
        <f>IF(ISBLANK(Personnel!D29),"",Personnel!D29)</f>
        <v>0</v>
      </c>
      <c r="D27" s="225"/>
      <c r="E27" s="80" t="str">
        <f t="shared" si="5"/>
        <v/>
      </c>
      <c r="F27" s="87">
        <f t="shared" si="6"/>
        <v>0</v>
      </c>
      <c r="G27" s="87">
        <f t="shared" si="7"/>
        <v>0</v>
      </c>
      <c r="H27" s="78">
        <f t="shared" si="4"/>
        <v>0</v>
      </c>
      <c r="J27" s="65" t="str">
        <f>Personnel!J28</f>
        <v>Undergraduate Students</v>
      </c>
      <c r="K27" s="217">
        <f t="shared" ref="K27:K35" si="8">COUNTIFS($B$25:$B$35,$J27,$E$25:$E$35,"&gt;0")</f>
        <v>0</v>
      </c>
      <c r="L27" s="221">
        <f t="shared" ref="L27:L35" si="9">SUMIF($B$25:$B$35,$J27,$E$25:$E$35)</f>
        <v>0</v>
      </c>
      <c r="M27" s="60">
        <f>SUMIF($B$25:$B$35,$J27,F$25:F$35)</f>
        <v>0</v>
      </c>
      <c r="N27" s="60">
        <f t="shared" ref="M27:N35" si="10">SUMIF($B$25:$B$35,$J27,G$25:G$35)</f>
        <v>0</v>
      </c>
      <c r="O27" s="61">
        <f t="shared" ref="O27:O35" si="11">M27+N27</f>
        <v>0</v>
      </c>
    </row>
    <row r="28" spans="1:15" ht="19" x14ac:dyDescent="0.25">
      <c r="A28" s="90" t="str">
        <f>IF(ISBLANK(Personnel!A30),"",Personnel!A30)</f>
        <v/>
      </c>
      <c r="B28" s="90" t="str">
        <f>IF(ISBLANK(Personnel!B30),"",Personnel!B30)</f>
        <v/>
      </c>
      <c r="C28" s="208">
        <f>IF(ISBLANK(Personnel!D30),"",Personnel!D30)</f>
        <v>0</v>
      </c>
      <c r="D28" s="225"/>
      <c r="E28" s="80" t="str">
        <f t="shared" si="5"/>
        <v/>
      </c>
      <c r="F28" s="87">
        <f t="shared" si="6"/>
        <v>0</v>
      </c>
      <c r="G28" s="87">
        <f t="shared" si="7"/>
        <v>0</v>
      </c>
      <c r="H28" s="78">
        <f t="shared" si="4"/>
        <v>0</v>
      </c>
      <c r="J28" s="65" t="str">
        <f>Personnel!J29</f>
        <v>Secretarial/Clerical</v>
      </c>
      <c r="K28" s="217">
        <f t="shared" si="8"/>
        <v>0</v>
      </c>
      <c r="L28" s="221">
        <f t="shared" si="9"/>
        <v>0</v>
      </c>
      <c r="M28" s="60">
        <f>SUMIF($B$25:$B$35,$J28,F$25:F$35)</f>
        <v>0</v>
      </c>
      <c r="N28" s="60">
        <f t="shared" si="10"/>
        <v>0</v>
      </c>
      <c r="O28" s="61">
        <f t="shared" si="11"/>
        <v>0</v>
      </c>
    </row>
    <row r="29" spans="1:15" ht="19" x14ac:dyDescent="0.25">
      <c r="A29" s="90" t="str">
        <f>IF(ISBLANK(Personnel!A31),"",Personnel!A31)</f>
        <v/>
      </c>
      <c r="B29" s="90" t="str">
        <f>IF(ISBLANK(Personnel!B31),"",Personnel!B31)</f>
        <v/>
      </c>
      <c r="C29" s="208">
        <f>IF(ISBLANK(Personnel!D31),"",Personnel!D31)</f>
        <v>0</v>
      </c>
      <c r="D29" s="225"/>
      <c r="E29" s="80" t="str">
        <f t="shared" si="5"/>
        <v/>
      </c>
      <c r="F29" s="87">
        <f t="shared" si="6"/>
        <v>0</v>
      </c>
      <c r="G29" s="87">
        <f t="shared" si="7"/>
        <v>0</v>
      </c>
      <c r="H29" s="78">
        <f t="shared" si="4"/>
        <v>0</v>
      </c>
      <c r="J29" s="65" t="str">
        <f>Personnel!J30</f>
        <v>Research Assistant</v>
      </c>
      <c r="K29" s="217">
        <f t="shared" si="8"/>
        <v>0</v>
      </c>
      <c r="L29" s="221">
        <f t="shared" si="9"/>
        <v>0</v>
      </c>
      <c r="M29" s="60">
        <f>SUMIF($B$25:$B$35,$J29,F$25:F$35)</f>
        <v>0</v>
      </c>
      <c r="N29" s="60">
        <f t="shared" si="10"/>
        <v>0</v>
      </c>
      <c r="O29" s="61">
        <f t="shared" si="11"/>
        <v>0</v>
      </c>
    </row>
    <row r="30" spans="1:15" ht="19" x14ac:dyDescent="0.25">
      <c r="A30" s="90" t="str">
        <f>IF(ISBLANK(Personnel!A32),"",Personnel!A32)</f>
        <v/>
      </c>
      <c r="B30" s="90" t="str">
        <f>IF(ISBLANK(Personnel!B32),"",Personnel!B32)</f>
        <v/>
      </c>
      <c r="C30" s="208">
        <f>IF(ISBLANK(Personnel!D32),"",Personnel!D32)</f>
        <v>0</v>
      </c>
      <c r="D30" s="225"/>
      <c r="E30" s="80" t="str">
        <f t="shared" si="5"/>
        <v/>
      </c>
      <c r="F30" s="87">
        <f t="shared" si="6"/>
        <v>0</v>
      </c>
      <c r="G30" s="87">
        <f t="shared" si="7"/>
        <v>0</v>
      </c>
      <c r="H30" s="78">
        <f t="shared" si="4"/>
        <v>0</v>
      </c>
      <c r="J30" s="65" t="str">
        <f>Personnel!J31</f>
        <v>Lab Manager</v>
      </c>
      <c r="K30" s="217">
        <f t="shared" si="8"/>
        <v>0</v>
      </c>
      <c r="L30" s="221">
        <f t="shared" si="9"/>
        <v>0</v>
      </c>
      <c r="M30" s="60">
        <f t="shared" si="10"/>
        <v>0</v>
      </c>
      <c r="N30" s="60">
        <f t="shared" si="10"/>
        <v>0</v>
      </c>
      <c r="O30" s="61">
        <f t="shared" si="11"/>
        <v>0</v>
      </c>
    </row>
    <row r="31" spans="1:15" ht="19" x14ac:dyDescent="0.25">
      <c r="A31" s="90" t="str">
        <f>IF(ISBLANK(Personnel!A33),"",Personnel!A33)</f>
        <v/>
      </c>
      <c r="B31" s="90" t="str">
        <f>IF(ISBLANK(Personnel!B33),"",Personnel!B33)</f>
        <v/>
      </c>
      <c r="C31" s="208">
        <f>IF(ISBLANK(Personnel!D33),"",Personnel!D33)</f>
        <v>0</v>
      </c>
      <c r="D31" s="225"/>
      <c r="E31" s="80" t="str">
        <f t="shared" si="5"/>
        <v/>
      </c>
      <c r="F31" s="87">
        <f t="shared" si="6"/>
        <v>0</v>
      </c>
      <c r="G31" s="87">
        <f t="shared" si="7"/>
        <v>0</v>
      </c>
      <c r="H31" s="78">
        <f t="shared" si="4"/>
        <v>0</v>
      </c>
      <c r="J31" s="65" t="str">
        <f>Personnel!J32</f>
        <v>Program Manager</v>
      </c>
      <c r="K31" s="217">
        <f t="shared" si="8"/>
        <v>0</v>
      </c>
      <c r="L31" s="221">
        <f t="shared" si="9"/>
        <v>0</v>
      </c>
      <c r="M31" s="60">
        <f t="shared" si="10"/>
        <v>0</v>
      </c>
      <c r="N31" s="60">
        <f t="shared" si="10"/>
        <v>0</v>
      </c>
      <c r="O31" s="61">
        <f t="shared" si="11"/>
        <v>0</v>
      </c>
    </row>
    <row r="32" spans="1:15" ht="19" x14ac:dyDescent="0.25">
      <c r="A32" s="90" t="str">
        <f>IF(ISBLANK(Personnel!A34),"",Personnel!A34)</f>
        <v/>
      </c>
      <c r="B32" s="90" t="str">
        <f>IF(ISBLANK(Personnel!B34),"",Personnel!B34)</f>
        <v/>
      </c>
      <c r="C32" s="208">
        <f>IF(ISBLANK(Personnel!D34),"",Personnel!D34)</f>
        <v>0</v>
      </c>
      <c r="D32" s="225"/>
      <c r="E32" s="80" t="str">
        <f t="shared" si="5"/>
        <v/>
      </c>
      <c r="F32" s="87">
        <f t="shared" si="6"/>
        <v>0</v>
      </c>
      <c r="G32" s="87">
        <f t="shared" si="7"/>
        <v>0</v>
      </c>
      <c r="H32" s="78">
        <f t="shared" si="4"/>
        <v>0</v>
      </c>
      <c r="J32" s="65" t="str">
        <f>Personnel!J33</f>
        <v>Clinical Research Coordinator</v>
      </c>
      <c r="K32" s="217">
        <f t="shared" si="8"/>
        <v>0</v>
      </c>
      <c r="L32" s="221">
        <f t="shared" si="9"/>
        <v>0</v>
      </c>
      <c r="M32" s="60">
        <f t="shared" si="10"/>
        <v>0</v>
      </c>
      <c r="N32" s="60">
        <f t="shared" si="10"/>
        <v>0</v>
      </c>
      <c r="O32" s="61">
        <f t="shared" si="11"/>
        <v>0</v>
      </c>
    </row>
    <row r="33" spans="1:15" ht="19" x14ac:dyDescent="0.25">
      <c r="A33" s="90" t="str">
        <f>IF(ISBLANK(Personnel!A35),"",Personnel!A35)</f>
        <v/>
      </c>
      <c r="B33" s="90" t="str">
        <f>IF(ISBLANK(Personnel!B35),"",Personnel!B35)</f>
        <v/>
      </c>
      <c r="C33" s="208">
        <f>IF(ISBLANK(Personnel!D35),"",Personnel!D35)</f>
        <v>0</v>
      </c>
      <c r="D33" s="225"/>
      <c r="E33" s="80" t="str">
        <f t="shared" si="5"/>
        <v/>
      </c>
      <c r="F33" s="87">
        <f t="shared" si="6"/>
        <v>0</v>
      </c>
      <c r="G33" s="87">
        <f t="shared" si="7"/>
        <v>0</v>
      </c>
      <c r="H33" s="78">
        <f t="shared" si="4"/>
        <v>0</v>
      </c>
      <c r="J33" s="65" t="str">
        <f>Personnel!J34</f>
        <v>Biostatistician</v>
      </c>
      <c r="K33" s="217">
        <f t="shared" si="8"/>
        <v>0</v>
      </c>
      <c r="L33" s="221">
        <f t="shared" si="9"/>
        <v>0</v>
      </c>
      <c r="M33" s="60">
        <f t="shared" si="10"/>
        <v>0</v>
      </c>
      <c r="N33" s="60">
        <f t="shared" si="10"/>
        <v>0</v>
      </c>
      <c r="O33" s="61">
        <f t="shared" si="11"/>
        <v>0</v>
      </c>
    </row>
    <row r="34" spans="1:15" ht="19" x14ac:dyDescent="0.25">
      <c r="A34" s="90" t="str">
        <f>IF(ISBLANK(Personnel!A36),"",Personnel!A36)</f>
        <v/>
      </c>
      <c r="B34" s="90" t="str">
        <f>IF(ISBLANK(Personnel!B36),"",Personnel!B36)</f>
        <v/>
      </c>
      <c r="C34" s="208">
        <f>IF(ISBLANK(Personnel!D36),"",Personnel!D36)</f>
        <v>0</v>
      </c>
      <c r="D34" s="225"/>
      <c r="E34" s="80" t="str">
        <f t="shared" si="5"/>
        <v/>
      </c>
      <c r="F34" s="87">
        <f t="shared" si="6"/>
        <v>0</v>
      </c>
      <c r="G34" s="87">
        <f t="shared" si="7"/>
        <v>0</v>
      </c>
      <c r="H34" s="78">
        <f t="shared" si="4"/>
        <v>0</v>
      </c>
      <c r="J34" s="65" t="str">
        <f>Personnel!J35</f>
        <v>Project Manager</v>
      </c>
      <c r="K34" s="217">
        <f t="shared" si="8"/>
        <v>0</v>
      </c>
      <c r="L34" s="221">
        <f t="shared" si="9"/>
        <v>0</v>
      </c>
      <c r="M34" s="60">
        <f t="shared" si="10"/>
        <v>0</v>
      </c>
      <c r="N34" s="60">
        <f t="shared" si="10"/>
        <v>0</v>
      </c>
      <c r="O34" s="61">
        <f t="shared" si="11"/>
        <v>0</v>
      </c>
    </row>
    <row r="35" spans="1:15" ht="19" x14ac:dyDescent="0.25">
      <c r="A35" s="90" t="str">
        <f>IF(ISBLANK(Personnel!A37),"",Personnel!A37)</f>
        <v/>
      </c>
      <c r="B35" s="90" t="str">
        <f>IF(ISBLANK(Personnel!B37),"",Personnel!B37)</f>
        <v/>
      </c>
      <c r="C35" s="208">
        <f>IF(ISBLANK(Personnel!D37),"",Personnel!D37)</f>
        <v>0</v>
      </c>
      <c r="D35" s="226"/>
      <c r="E35" s="89" t="str">
        <f t="shared" si="5"/>
        <v/>
      </c>
      <c r="F35" s="87">
        <f t="shared" si="6"/>
        <v>0</v>
      </c>
      <c r="G35" s="87">
        <f t="shared" si="7"/>
        <v>0</v>
      </c>
      <c r="H35" s="79">
        <f t="shared" si="4"/>
        <v>0</v>
      </c>
      <c r="J35" s="65" t="str">
        <f>Personnel!J36</f>
        <v>Statistical Programer</v>
      </c>
      <c r="K35" s="218">
        <f t="shared" si="8"/>
        <v>0</v>
      </c>
      <c r="L35" s="222">
        <f t="shared" si="9"/>
        <v>0</v>
      </c>
      <c r="M35" s="62">
        <f t="shared" si="10"/>
        <v>0</v>
      </c>
      <c r="N35" s="62">
        <f t="shared" si="10"/>
        <v>0</v>
      </c>
      <c r="O35" s="63">
        <f t="shared" si="11"/>
        <v>0</v>
      </c>
    </row>
    <row r="36" spans="1:15" ht="19" x14ac:dyDescent="0.25">
      <c r="A36" s="30" t="s">
        <v>62</v>
      </c>
      <c r="B36" s="31"/>
      <c r="C36" s="32"/>
      <c r="D36" s="33"/>
      <c r="E36" s="34"/>
      <c r="F36" s="35">
        <f>SUM(F25:F35)</f>
        <v>0</v>
      </c>
      <c r="G36" s="35">
        <f>SUM(G25:G35)</f>
        <v>0</v>
      </c>
      <c r="H36" s="36">
        <f>SUM(H25:H35)</f>
        <v>0</v>
      </c>
      <c r="J36" s="64" t="s">
        <v>116</v>
      </c>
      <c r="K36" s="219">
        <f>SUM(K25:K35)</f>
        <v>0</v>
      </c>
      <c r="L36" s="223">
        <f>SUM(L25:L35)</f>
        <v>0</v>
      </c>
      <c r="M36" s="71">
        <f>SUM(M25:M35)</f>
        <v>0</v>
      </c>
      <c r="N36" s="71">
        <f>SUM(N25:N35)</f>
        <v>0</v>
      </c>
      <c r="O36" s="72">
        <f>M36+N36</f>
        <v>0</v>
      </c>
    </row>
    <row r="39" spans="1:15" ht="26" x14ac:dyDescent="0.3">
      <c r="A39" s="345" t="s">
        <v>198</v>
      </c>
      <c r="B39" s="345"/>
      <c r="C39" s="345"/>
    </row>
    <row r="41" spans="1:15" ht="21" x14ac:dyDescent="0.25">
      <c r="A41" s="146" t="s">
        <v>71</v>
      </c>
      <c r="B41" s="147"/>
      <c r="C41" s="193" t="s">
        <v>213</v>
      </c>
    </row>
    <row r="42" spans="1:15" ht="21" x14ac:dyDescent="0.25">
      <c r="A42" s="148"/>
      <c r="B42" s="4"/>
      <c r="C42" s="194"/>
    </row>
    <row r="43" spans="1:15" ht="21" x14ac:dyDescent="0.25">
      <c r="A43" s="148"/>
      <c r="B43" s="4"/>
      <c r="C43" s="195"/>
    </row>
    <row r="44" spans="1:15" ht="21" x14ac:dyDescent="0.25">
      <c r="A44" s="148"/>
      <c r="B44" s="4"/>
      <c r="C44" s="195"/>
      <c r="E44" s="272"/>
    </row>
    <row r="45" spans="1:15" ht="21" x14ac:dyDescent="0.25">
      <c r="A45" s="148"/>
      <c r="B45" s="4"/>
      <c r="C45" s="196"/>
    </row>
    <row r="46" spans="1:15" ht="21" x14ac:dyDescent="0.25">
      <c r="A46" s="130" t="s">
        <v>11</v>
      </c>
      <c r="B46" s="37"/>
      <c r="C46" s="132">
        <f t="shared" ref="C46" si="12">SUM(C42:C45)</f>
        <v>0</v>
      </c>
    </row>
    <row r="47" spans="1:15" ht="21" x14ac:dyDescent="0.25">
      <c r="A47" s="149"/>
      <c r="B47" s="4"/>
      <c r="C47" s="150"/>
    </row>
    <row r="48" spans="1:15" ht="21" x14ac:dyDescent="0.25">
      <c r="A48" s="151" t="s">
        <v>12</v>
      </c>
      <c r="B48" s="45"/>
      <c r="C48" s="193" t="s">
        <v>213</v>
      </c>
    </row>
    <row r="49" spans="1:3" ht="22" x14ac:dyDescent="0.25">
      <c r="A49" s="152" t="s">
        <v>208</v>
      </c>
      <c r="B49" s="4"/>
      <c r="C49" s="194"/>
    </row>
    <row r="50" spans="1:3" ht="21" x14ac:dyDescent="0.25">
      <c r="A50" s="148" t="s">
        <v>209</v>
      </c>
      <c r="B50" s="4"/>
      <c r="C50" s="197"/>
    </row>
    <row r="51" spans="1:3" ht="21" x14ac:dyDescent="0.25">
      <c r="A51" s="130" t="s">
        <v>11</v>
      </c>
      <c r="B51" s="37"/>
      <c r="C51" s="132">
        <f t="shared" ref="C51" si="13">SUM(C49:C50)</f>
        <v>0</v>
      </c>
    </row>
    <row r="52" spans="1:3" ht="21" x14ac:dyDescent="0.25">
      <c r="A52" s="4"/>
      <c r="B52" s="4"/>
      <c r="C52" s="150"/>
    </row>
    <row r="53" spans="1:3" ht="21" x14ac:dyDescent="0.25">
      <c r="A53" s="151" t="s">
        <v>13</v>
      </c>
      <c r="B53" s="45"/>
      <c r="C53" s="193" t="s">
        <v>213</v>
      </c>
    </row>
    <row r="54" spans="1:3" ht="21" x14ac:dyDescent="0.25">
      <c r="A54" s="148" t="s">
        <v>74</v>
      </c>
      <c r="B54" s="4"/>
      <c r="C54" s="194"/>
    </row>
    <row r="55" spans="1:3" ht="21" x14ac:dyDescent="0.25">
      <c r="A55" s="148" t="s">
        <v>75</v>
      </c>
      <c r="B55" s="4"/>
      <c r="C55" s="194"/>
    </row>
    <row r="56" spans="1:3" ht="21" x14ac:dyDescent="0.25">
      <c r="A56" s="148" t="s">
        <v>76</v>
      </c>
      <c r="B56" s="4"/>
      <c r="C56" s="194"/>
    </row>
    <row r="57" spans="1:3" ht="21" x14ac:dyDescent="0.25">
      <c r="A57" s="148" t="s">
        <v>77</v>
      </c>
      <c r="B57" s="4"/>
      <c r="C57" s="194"/>
    </row>
    <row r="58" spans="1:3" ht="21" x14ac:dyDescent="0.25">
      <c r="A58" s="148" t="s">
        <v>78</v>
      </c>
      <c r="B58" s="4"/>
      <c r="C58" s="194"/>
    </row>
    <row r="59" spans="1:3" ht="21" x14ac:dyDescent="0.25">
      <c r="A59" s="130" t="s">
        <v>11</v>
      </c>
      <c r="B59" s="37"/>
      <c r="C59" s="132">
        <f t="shared" ref="C59" si="14">SUM(C54:C58)</f>
        <v>0</v>
      </c>
    </row>
    <row r="61" spans="1:3" ht="26" x14ac:dyDescent="0.3">
      <c r="A61" s="345" t="s">
        <v>14</v>
      </c>
      <c r="B61" s="345"/>
      <c r="C61" s="345"/>
    </row>
    <row r="63" spans="1:3" ht="21" x14ac:dyDescent="0.25">
      <c r="A63" s="146" t="s">
        <v>15</v>
      </c>
      <c r="B63" s="147"/>
      <c r="C63" s="193" t="s">
        <v>213</v>
      </c>
    </row>
    <row r="64" spans="1:3" ht="21" x14ac:dyDescent="0.25">
      <c r="A64" s="148"/>
      <c r="B64" s="4"/>
      <c r="C64" s="194"/>
    </row>
    <row r="65" spans="1:3" ht="21" x14ac:dyDescent="0.25">
      <c r="A65" s="148"/>
      <c r="B65" s="4"/>
      <c r="C65" s="194"/>
    </row>
    <row r="66" spans="1:3" ht="21" x14ac:dyDescent="0.25">
      <c r="A66" s="148"/>
      <c r="B66" s="4"/>
      <c r="C66" s="194"/>
    </row>
    <row r="67" spans="1:3" ht="21" x14ac:dyDescent="0.25">
      <c r="A67" s="148"/>
      <c r="B67" s="4"/>
      <c r="C67" s="194"/>
    </row>
    <row r="68" spans="1:3" ht="21" x14ac:dyDescent="0.25">
      <c r="A68" s="148"/>
      <c r="B68" s="4"/>
      <c r="C68" s="195"/>
    </row>
    <row r="69" spans="1:3" ht="21" x14ac:dyDescent="0.25">
      <c r="A69" s="148"/>
      <c r="B69" s="4"/>
      <c r="C69" s="195"/>
    </row>
    <row r="70" spans="1:3" ht="21" x14ac:dyDescent="0.25">
      <c r="A70" s="148"/>
      <c r="B70" s="4"/>
      <c r="C70" s="195"/>
    </row>
    <row r="71" spans="1:3" ht="21" x14ac:dyDescent="0.25">
      <c r="A71" s="199"/>
      <c r="B71" s="9"/>
      <c r="C71" s="200"/>
    </row>
    <row r="72" spans="1:3" ht="21" x14ac:dyDescent="0.25">
      <c r="A72" s="130" t="s">
        <v>11</v>
      </c>
      <c r="B72" s="37"/>
      <c r="C72" s="132">
        <f>SUM(C64:C71)</f>
        <v>0</v>
      </c>
    </row>
    <row r="73" spans="1:3" ht="21" x14ac:dyDescent="0.25">
      <c r="A73" s="4"/>
      <c r="B73" s="4"/>
      <c r="C73" s="21"/>
    </row>
    <row r="74" spans="1:3" ht="21" x14ac:dyDescent="0.25">
      <c r="A74" s="146" t="s">
        <v>16</v>
      </c>
      <c r="B74" s="147"/>
      <c r="C74" s="193" t="s">
        <v>213</v>
      </c>
    </row>
    <row r="75" spans="1:3" ht="21" x14ac:dyDescent="0.25">
      <c r="A75" s="148"/>
      <c r="B75" s="4"/>
      <c r="C75" s="194"/>
    </row>
    <row r="76" spans="1:3" ht="21" x14ac:dyDescent="0.25">
      <c r="A76" s="148"/>
      <c r="B76" s="4"/>
      <c r="C76" s="196"/>
    </row>
    <row r="77" spans="1:3" ht="21" x14ac:dyDescent="0.25">
      <c r="A77" s="130" t="s">
        <v>11</v>
      </c>
      <c r="B77" s="37"/>
      <c r="C77" s="132">
        <f>SUM(C75:C76)</f>
        <v>0</v>
      </c>
    </row>
    <row r="78" spans="1:3" ht="21" x14ac:dyDescent="0.25">
      <c r="A78" s="4"/>
      <c r="B78" s="4"/>
      <c r="C78" s="21"/>
    </row>
    <row r="79" spans="1:3" ht="21" x14ac:dyDescent="0.25">
      <c r="A79" s="146" t="s">
        <v>17</v>
      </c>
      <c r="B79" s="147"/>
      <c r="C79" s="193" t="s">
        <v>213</v>
      </c>
    </row>
    <row r="80" spans="1:3" ht="21" x14ac:dyDescent="0.25">
      <c r="A80" s="148"/>
      <c r="B80" s="4"/>
      <c r="C80" s="194"/>
    </row>
    <row r="81" spans="1:3" ht="21" x14ac:dyDescent="0.25">
      <c r="A81" s="148"/>
      <c r="B81" s="4"/>
      <c r="C81" s="195"/>
    </row>
    <row r="82" spans="1:3" ht="21" x14ac:dyDescent="0.25">
      <c r="A82" s="148"/>
      <c r="B82" s="4"/>
      <c r="C82" s="196"/>
    </row>
    <row r="83" spans="1:3" ht="21" x14ac:dyDescent="0.25">
      <c r="A83" s="130" t="s">
        <v>11</v>
      </c>
      <c r="B83" s="37"/>
      <c r="C83" s="132">
        <f>SUM(C80:C82)</f>
        <v>0</v>
      </c>
    </row>
    <row r="84" spans="1:3" ht="21" x14ac:dyDescent="0.25">
      <c r="A84" s="4"/>
      <c r="B84" s="4"/>
      <c r="C84" s="21"/>
    </row>
    <row r="85" spans="1:3" ht="21" x14ac:dyDescent="0.25">
      <c r="A85" s="146" t="s">
        <v>18</v>
      </c>
      <c r="B85" s="147"/>
      <c r="C85" s="193" t="s">
        <v>213</v>
      </c>
    </row>
    <row r="86" spans="1:3" ht="21" x14ac:dyDescent="0.25">
      <c r="A86" s="19"/>
      <c r="B86" s="4"/>
      <c r="C86" s="194"/>
    </row>
    <row r="87" spans="1:3" ht="21" x14ac:dyDescent="0.25">
      <c r="A87" s="19"/>
      <c r="B87" s="4"/>
      <c r="C87" s="195"/>
    </row>
    <row r="88" spans="1:3" ht="21" x14ac:dyDescent="0.25">
      <c r="A88" s="19"/>
      <c r="B88" s="4"/>
      <c r="C88" s="196"/>
    </row>
    <row r="89" spans="1:3" ht="21" x14ac:dyDescent="0.25">
      <c r="A89" s="130" t="s">
        <v>11</v>
      </c>
      <c r="B89" s="37"/>
      <c r="C89" s="132">
        <f>SUM(C86:C88)</f>
        <v>0</v>
      </c>
    </row>
    <row r="90" spans="1:3" ht="21" x14ac:dyDescent="0.25">
      <c r="A90" s="4"/>
      <c r="B90" s="4"/>
      <c r="C90" s="21"/>
    </row>
    <row r="91" spans="1:3" ht="21" x14ac:dyDescent="0.25">
      <c r="A91" s="146" t="s">
        <v>19</v>
      </c>
      <c r="B91" s="147"/>
      <c r="C91" s="193" t="s">
        <v>213</v>
      </c>
    </row>
    <row r="92" spans="1:3" ht="21" x14ac:dyDescent="0.25">
      <c r="A92" s="38">
        <f>IF(ISBLANK(Subcontracts!B4),"",(Subcontracts!B4))</f>
        <v>0</v>
      </c>
      <c r="B92" s="4"/>
      <c r="C92" s="194">
        <f>Subcontracts!C10</f>
        <v>0</v>
      </c>
    </row>
    <row r="93" spans="1:3" ht="21" x14ac:dyDescent="0.25">
      <c r="A93" s="38">
        <f>IF(ISBLANK(Subcontracts!B13),"",(Subcontracts!B13))</f>
        <v>0</v>
      </c>
      <c r="B93" s="4"/>
      <c r="C93" s="195">
        <f>Subcontracts!C19</f>
        <v>0</v>
      </c>
    </row>
    <row r="94" spans="1:3" ht="21" x14ac:dyDescent="0.25">
      <c r="A94" s="38">
        <f>Subcontracts!B22</f>
        <v>0</v>
      </c>
      <c r="B94" s="4"/>
      <c r="C94" s="195">
        <f>Subcontracts!C28</f>
        <v>0</v>
      </c>
    </row>
    <row r="95" spans="1:3" ht="21" x14ac:dyDescent="0.25">
      <c r="A95" s="38">
        <f>Subcontracts!B31</f>
        <v>0</v>
      </c>
      <c r="B95" s="4"/>
      <c r="C95" s="195">
        <f>Subcontracts!C37</f>
        <v>0</v>
      </c>
    </row>
    <row r="96" spans="1:3" ht="21" x14ac:dyDescent="0.25">
      <c r="A96" s="38">
        <f>Subcontracts!B40</f>
        <v>0</v>
      </c>
      <c r="B96" s="4"/>
      <c r="C96" s="195">
        <f>Subcontracts!C46</f>
        <v>0</v>
      </c>
    </row>
    <row r="97" spans="1:3" ht="21" x14ac:dyDescent="0.25">
      <c r="A97" s="38">
        <f>Subcontracts!B48</f>
        <v>0</v>
      </c>
      <c r="B97" s="4"/>
      <c r="C97" s="195">
        <f>Subcontracts!C54</f>
        <v>0</v>
      </c>
    </row>
    <row r="98" spans="1:3" ht="21" x14ac:dyDescent="0.25">
      <c r="A98" s="38">
        <f>Subcontracts!B56</f>
        <v>0</v>
      </c>
      <c r="B98" s="4"/>
      <c r="C98" s="195">
        <f>Subcontracts!C62</f>
        <v>0</v>
      </c>
    </row>
    <row r="99" spans="1:3" ht="21" x14ac:dyDescent="0.25">
      <c r="A99" s="38">
        <f>Subcontracts!B64</f>
        <v>0</v>
      </c>
      <c r="B99" s="4"/>
      <c r="C99" s="196">
        <f>Subcontracts!C70</f>
        <v>0</v>
      </c>
    </row>
    <row r="100" spans="1:3" ht="21" x14ac:dyDescent="0.25">
      <c r="A100" s="130" t="s">
        <v>11</v>
      </c>
      <c r="B100" s="37"/>
      <c r="C100" s="132">
        <f>SUM(C92:C99)</f>
        <v>0</v>
      </c>
    </row>
    <row r="101" spans="1:3" ht="21" x14ac:dyDescent="0.25">
      <c r="A101" s="4"/>
      <c r="B101" s="4"/>
      <c r="C101" s="21"/>
    </row>
    <row r="102" spans="1:3" ht="21" x14ac:dyDescent="0.25">
      <c r="A102" s="146" t="s">
        <v>20</v>
      </c>
      <c r="B102" s="147"/>
      <c r="C102" s="193" t="s">
        <v>213</v>
      </c>
    </row>
    <row r="103" spans="1:3" ht="21" x14ac:dyDescent="0.25">
      <c r="A103" s="148"/>
      <c r="B103" s="4"/>
      <c r="C103" s="194"/>
    </row>
    <row r="104" spans="1:3" ht="21" x14ac:dyDescent="0.25">
      <c r="A104" s="148"/>
      <c r="B104" s="4"/>
      <c r="C104" s="196"/>
    </row>
    <row r="105" spans="1:3" ht="21" x14ac:dyDescent="0.25">
      <c r="A105" s="130" t="s">
        <v>11</v>
      </c>
      <c r="B105" s="37"/>
      <c r="C105" s="132">
        <f>SUM(C103:C104)</f>
        <v>0</v>
      </c>
    </row>
    <row r="106" spans="1:3" ht="21" x14ac:dyDescent="0.25">
      <c r="A106" s="12"/>
      <c r="B106" s="4"/>
      <c r="C106" s="13"/>
    </row>
    <row r="107" spans="1:3" ht="21" x14ac:dyDescent="0.25">
      <c r="A107" s="146" t="s">
        <v>28</v>
      </c>
      <c r="B107" s="147"/>
      <c r="C107" s="193" t="s">
        <v>213</v>
      </c>
    </row>
    <row r="108" spans="1:3" ht="21" x14ac:dyDescent="0.25">
      <c r="A108" s="148"/>
      <c r="B108" s="4"/>
      <c r="C108" s="194"/>
    </row>
    <row r="109" spans="1:3" ht="21" x14ac:dyDescent="0.25">
      <c r="A109" s="148"/>
      <c r="B109" s="4"/>
      <c r="C109" s="196"/>
    </row>
    <row r="110" spans="1:3" ht="21" x14ac:dyDescent="0.25">
      <c r="A110" s="130" t="s">
        <v>11</v>
      </c>
      <c r="B110" s="37"/>
      <c r="C110" s="132">
        <f>SUM(C108:C109)</f>
        <v>0</v>
      </c>
    </row>
    <row r="111" spans="1:3" ht="21" x14ac:dyDescent="0.25">
      <c r="A111" s="12"/>
      <c r="B111" s="4"/>
      <c r="C111" s="13"/>
    </row>
    <row r="112" spans="1:3" ht="21" x14ac:dyDescent="0.25">
      <c r="A112" s="146" t="s">
        <v>103</v>
      </c>
      <c r="B112" s="147"/>
      <c r="C112" s="193" t="s">
        <v>213</v>
      </c>
    </row>
    <row r="113" spans="1:3" ht="21" x14ac:dyDescent="0.25">
      <c r="A113" s="148"/>
      <c r="B113" s="4"/>
      <c r="C113" s="194"/>
    </row>
    <row r="114" spans="1:3" ht="21" x14ac:dyDescent="0.25">
      <c r="A114" s="148"/>
      <c r="B114" s="4"/>
      <c r="C114" s="195"/>
    </row>
    <row r="115" spans="1:3" ht="21" x14ac:dyDescent="0.25">
      <c r="A115" s="148"/>
      <c r="B115" s="4"/>
      <c r="C115" s="195"/>
    </row>
    <row r="116" spans="1:3" ht="21" x14ac:dyDescent="0.25">
      <c r="A116" s="148"/>
      <c r="B116" s="4"/>
      <c r="C116" s="195"/>
    </row>
    <row r="117" spans="1:3" ht="21" x14ac:dyDescent="0.25">
      <c r="A117" s="148"/>
      <c r="B117" s="4"/>
      <c r="C117" s="195"/>
    </row>
    <row r="118" spans="1:3" ht="21" x14ac:dyDescent="0.25">
      <c r="A118" s="148"/>
      <c r="B118" s="4"/>
      <c r="C118" s="195"/>
    </row>
    <row r="119" spans="1:3" ht="21" x14ac:dyDescent="0.25">
      <c r="A119" s="148"/>
      <c r="B119" s="4"/>
      <c r="C119" s="195"/>
    </row>
    <row r="120" spans="1:3" ht="21" x14ac:dyDescent="0.25">
      <c r="A120" s="148"/>
      <c r="B120" s="4"/>
      <c r="C120" s="195"/>
    </row>
    <row r="121" spans="1:3" ht="21" x14ac:dyDescent="0.25">
      <c r="A121" s="148"/>
      <c r="B121" s="4"/>
      <c r="C121" s="195"/>
    </row>
    <row r="122" spans="1:3" ht="21" x14ac:dyDescent="0.25">
      <c r="A122" s="148"/>
      <c r="B122" s="4"/>
      <c r="C122" s="196"/>
    </row>
    <row r="123" spans="1:3" ht="21" x14ac:dyDescent="0.25">
      <c r="A123" s="130" t="s">
        <v>11</v>
      </c>
      <c r="B123" s="37"/>
      <c r="C123" s="198">
        <f>SUM(C113:C122)</f>
        <v>0</v>
      </c>
    </row>
    <row r="125" spans="1:3" ht="23" x14ac:dyDescent="0.25">
      <c r="A125" s="264" t="s">
        <v>254</v>
      </c>
    </row>
  </sheetData>
  <mergeCells count="9">
    <mergeCell ref="A10:D10"/>
    <mergeCell ref="E10:H10"/>
    <mergeCell ref="A1:O1"/>
    <mergeCell ref="A3:O3"/>
    <mergeCell ref="A61:C61"/>
    <mergeCell ref="A11:H11"/>
    <mergeCell ref="A23:H23"/>
    <mergeCell ref="J23:O23"/>
    <mergeCell ref="A39:C39"/>
  </mergeCells>
  <conditionalFormatting sqref="O36">
    <cfRule type="cellIs" dxfId="49" priority="1" operator="equal">
      <formula>$H$36</formula>
    </cfRule>
  </conditionalFormatting>
  <hyperlinks>
    <hyperlink ref="A4" location="Summary!A1" display="Back to summary" xr:uid="{00000000-0004-0000-0400-000000000000}"/>
    <hyperlink ref="A125" location="'Year 2'!A1" display="Enter effort and expenses for Year 2 Next" xr:uid="{166DE3F0-0BC5-2645-AA45-09798E6F1F3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5"/>
  <sheetViews>
    <sheetView zoomScale="80" zoomScaleNormal="80" workbookViewId="0">
      <selection activeCell="H8" sqref="H8"/>
    </sheetView>
  </sheetViews>
  <sheetFormatPr baseColWidth="10" defaultColWidth="28.59765625" defaultRowHeight="13" x14ac:dyDescent="0.15"/>
  <cols>
    <col min="1" max="3" width="28.59765625" style="7"/>
    <col min="4" max="4" width="16.3984375" style="7" customWidth="1"/>
    <col min="5" max="5" width="28.59765625" style="7"/>
    <col min="6" max="6" width="24" style="7" customWidth="1"/>
    <col min="7" max="7" width="19" style="7" customWidth="1"/>
    <col min="8" max="8" width="24.3984375" style="7" customWidth="1"/>
    <col min="9" max="9" width="2.3984375" style="7" customWidth="1"/>
    <col min="10" max="10" width="36.19921875" style="7" bestFit="1" customWidth="1"/>
    <col min="11" max="12" width="18.19921875" style="7" customWidth="1"/>
    <col min="13" max="13" width="17.796875" style="7" customWidth="1"/>
    <col min="14" max="14" width="17.59765625" style="7" customWidth="1"/>
    <col min="15" max="15" width="20.59765625" style="7" customWidth="1"/>
    <col min="16" max="16384" width="28.59765625" style="7"/>
  </cols>
  <sheetData>
    <row r="1" spans="1:16" ht="26" x14ac:dyDescent="0.3">
      <c r="A1" s="312" t="s">
        <v>58</v>
      </c>
      <c r="B1" s="312"/>
      <c r="C1" s="312"/>
      <c r="D1" s="312"/>
      <c r="E1" s="312"/>
      <c r="F1" s="312"/>
      <c r="G1" s="312"/>
      <c r="H1" s="312"/>
      <c r="I1" s="312"/>
      <c r="J1" s="312"/>
      <c r="K1" s="312"/>
      <c r="L1" s="312"/>
      <c r="M1" s="312"/>
      <c r="N1" s="312"/>
      <c r="O1" s="312"/>
      <c r="P1" s="188"/>
    </row>
    <row r="3" spans="1:16" ht="24" customHeight="1" x14ac:dyDescent="0.3">
      <c r="A3" s="345" t="s">
        <v>199</v>
      </c>
      <c r="B3" s="345"/>
      <c r="C3" s="345"/>
      <c r="D3" s="345"/>
      <c r="E3" s="345"/>
      <c r="F3" s="345"/>
      <c r="G3" s="345"/>
      <c r="H3" s="345"/>
      <c r="I3" s="345"/>
      <c r="J3" s="345"/>
      <c r="K3" s="345"/>
      <c r="L3" s="345"/>
      <c r="M3" s="345"/>
      <c r="N3" s="345"/>
      <c r="O3" s="345"/>
      <c r="P3" s="188"/>
    </row>
    <row r="4" spans="1:16" ht="26" x14ac:dyDescent="0.3">
      <c r="A4" s="50" t="s">
        <v>122</v>
      </c>
      <c r="B4" s="42"/>
      <c r="C4" s="42"/>
      <c r="D4" s="42"/>
      <c r="E4" s="42"/>
      <c r="F4" s="42"/>
      <c r="G4" s="42"/>
      <c r="H4" s="42"/>
      <c r="I4" s="42"/>
      <c r="J4" s="42"/>
      <c r="K4" s="42"/>
      <c r="L4" s="42"/>
      <c r="M4" s="42"/>
      <c r="N4" s="42"/>
      <c r="O4" s="42"/>
    </row>
    <row r="5" spans="1:16" ht="26" x14ac:dyDescent="0.3">
      <c r="A5" s="2"/>
      <c r="B5" s="42" t="s">
        <v>70</v>
      </c>
      <c r="C5" s="43" t="s">
        <v>214</v>
      </c>
      <c r="D5" s="42"/>
      <c r="E5" s="42"/>
      <c r="F5" s="42"/>
      <c r="G5" s="42"/>
      <c r="H5" s="42"/>
      <c r="I5" s="42"/>
      <c r="J5" s="42"/>
      <c r="K5" s="42"/>
      <c r="L5" s="42"/>
      <c r="M5" s="42"/>
      <c r="N5" s="42"/>
      <c r="O5" s="42"/>
    </row>
    <row r="6" spans="1:16" ht="26" x14ac:dyDescent="0.3">
      <c r="A6" s="42"/>
      <c r="B6" s="2"/>
      <c r="C6" s="43" t="s">
        <v>215</v>
      </c>
      <c r="D6" s="42"/>
      <c r="E6" s="42"/>
      <c r="F6" s="42"/>
      <c r="G6" s="42"/>
      <c r="H6" s="42"/>
      <c r="I6" s="42"/>
      <c r="J6" s="42"/>
      <c r="K6" s="42"/>
      <c r="L6" s="42"/>
      <c r="M6" s="42"/>
      <c r="N6" s="42"/>
      <c r="O6" s="42"/>
    </row>
    <row r="7" spans="1:16" ht="21" x14ac:dyDescent="0.25">
      <c r="A7" s="1"/>
      <c r="B7" s="1"/>
      <c r="C7" s="1"/>
      <c r="D7" s="1"/>
      <c r="E7" s="1"/>
      <c r="F7" s="1"/>
      <c r="G7" s="1"/>
      <c r="H7" s="1"/>
      <c r="I7" s="1"/>
      <c r="J7" s="2"/>
      <c r="K7" s="2"/>
      <c r="L7" s="2"/>
      <c r="M7" s="2"/>
      <c r="N7" s="2"/>
      <c r="O7" s="2"/>
    </row>
    <row r="8" spans="1:16" ht="45" thickBot="1" x14ac:dyDescent="0.3">
      <c r="A8" s="3" t="s">
        <v>51</v>
      </c>
      <c r="B8" s="124">
        <f>'Application Details'!B25</f>
        <v>0</v>
      </c>
      <c r="C8" s="2"/>
      <c r="D8" s="29" t="s">
        <v>48</v>
      </c>
      <c r="E8" s="201">
        <f>'Application Details'!B27</f>
        <v>0</v>
      </c>
      <c r="F8" s="1"/>
      <c r="G8" s="29" t="s">
        <v>49</v>
      </c>
      <c r="H8" s="201">
        <f>'Application Details'!B28</f>
        <v>0</v>
      </c>
      <c r="I8" s="1"/>
      <c r="J8" s="1" t="s">
        <v>50</v>
      </c>
      <c r="K8" s="201">
        <f>'Application Details'!B23</f>
        <v>0</v>
      </c>
      <c r="L8" s="2"/>
      <c r="M8" s="2"/>
      <c r="N8" s="2"/>
      <c r="O8" s="2"/>
    </row>
    <row r="9" spans="1:16" ht="21" x14ac:dyDescent="0.25">
      <c r="A9" s="3"/>
      <c r="B9" s="26"/>
      <c r="C9" s="2"/>
      <c r="D9" s="3"/>
      <c r="E9" s="27"/>
      <c r="F9" s="1"/>
      <c r="G9" s="3"/>
      <c r="H9" s="27"/>
      <c r="I9" s="1"/>
      <c r="J9" s="1"/>
      <c r="K9" s="28"/>
      <c r="L9" s="2"/>
      <c r="M9" s="2"/>
      <c r="N9" s="2"/>
      <c r="O9" s="2"/>
    </row>
    <row r="10" spans="1:16" ht="23" x14ac:dyDescent="0.25">
      <c r="A10" s="337" t="s">
        <v>149</v>
      </c>
      <c r="B10" s="338"/>
      <c r="C10" s="338"/>
      <c r="D10" s="338"/>
      <c r="E10" s="338" t="str">
        <f>Summary!C12</f>
        <v>12/01/26 - 11/30/27</v>
      </c>
      <c r="F10" s="338"/>
      <c r="G10" s="338"/>
      <c r="H10" s="339"/>
    </row>
    <row r="11" spans="1:16" ht="23" x14ac:dyDescent="0.25">
      <c r="A11" s="342" t="s">
        <v>148</v>
      </c>
      <c r="B11" s="343"/>
      <c r="C11" s="343"/>
      <c r="D11" s="343"/>
      <c r="E11" s="343"/>
      <c r="F11" s="343"/>
      <c r="G11" s="343"/>
      <c r="H11" s="344"/>
    </row>
    <row r="12" spans="1:16" ht="21" x14ac:dyDescent="0.25">
      <c r="A12" s="73" t="s">
        <v>54</v>
      </c>
      <c r="B12" s="74" t="s">
        <v>4</v>
      </c>
      <c r="C12" s="74" t="s">
        <v>0</v>
      </c>
      <c r="D12" s="74" t="s">
        <v>1</v>
      </c>
      <c r="E12" s="74" t="s">
        <v>64</v>
      </c>
      <c r="F12" s="128" t="s">
        <v>56</v>
      </c>
      <c r="G12" s="128" t="s">
        <v>2</v>
      </c>
      <c r="H12" s="227" t="s">
        <v>32</v>
      </c>
    </row>
    <row r="13" spans="1:16" ht="19" x14ac:dyDescent="0.25">
      <c r="A13" s="90">
        <f>IF(ISBLANK(Personnel!A14),"",Personnel!A14)</f>
        <v>0</v>
      </c>
      <c r="B13" s="90" t="str">
        <f>IF(ISBLANK(Personnel!B14),"",Personnel!B14)</f>
        <v>PD/PI</v>
      </c>
      <c r="C13" s="208">
        <f>IF(ISBLANK(Personnel!E14),"",Personnel!E14)</f>
        <v>0</v>
      </c>
      <c r="D13" s="224"/>
      <c r="E13" s="212" t="str">
        <f>IF(ISBLANK(D13),"",D13*12)</f>
        <v/>
      </c>
      <c r="F13" s="87">
        <f>ROUND(C13*D13,0)</f>
        <v>0</v>
      </c>
      <c r="G13" s="87">
        <f>ROUND((F13*$E$8),0)</f>
        <v>0</v>
      </c>
      <c r="H13" s="88">
        <f>F13+G13</f>
        <v>0</v>
      </c>
    </row>
    <row r="14" spans="1:16" ht="19" x14ac:dyDescent="0.25">
      <c r="A14" s="90" t="str">
        <f>IF(ISBLANK(Personnel!A15),"",Personnel!A15)</f>
        <v/>
      </c>
      <c r="B14" s="90" t="str">
        <f>IF(ISBLANK(Personnel!B15),"",Personnel!B15)</f>
        <v/>
      </c>
      <c r="C14" s="208">
        <f>IF(ISBLANK(Personnel!E15),"",Personnel!E15)</f>
        <v>0</v>
      </c>
      <c r="D14" s="225"/>
      <c r="E14" s="213" t="str">
        <f t="shared" ref="E14:E21" si="0">IF(ISBLANK(D14),"",D14*12)</f>
        <v/>
      </c>
      <c r="F14" s="87">
        <f t="shared" ref="F14:F21" si="1">ROUND(C14*D14,0)</f>
        <v>0</v>
      </c>
      <c r="G14" s="87">
        <f>ROUND((F14*$E$8),0)</f>
        <v>0</v>
      </c>
      <c r="H14" s="78">
        <f t="shared" ref="H14:H21" si="2">F14+G14</f>
        <v>0</v>
      </c>
    </row>
    <row r="15" spans="1:16" ht="19" x14ac:dyDescent="0.25">
      <c r="A15" s="90" t="str">
        <f>IF(ISBLANK(Personnel!A16),"",Personnel!A16)</f>
        <v/>
      </c>
      <c r="B15" s="90" t="str">
        <f>IF(ISBLANK(Personnel!B16),"",Personnel!B16)</f>
        <v/>
      </c>
      <c r="C15" s="208">
        <f>IF(ISBLANK(Personnel!E16),"",Personnel!E16)</f>
        <v>0</v>
      </c>
      <c r="D15" s="225"/>
      <c r="E15" s="213" t="str">
        <f t="shared" si="0"/>
        <v/>
      </c>
      <c r="F15" s="87">
        <f t="shared" si="1"/>
        <v>0</v>
      </c>
      <c r="G15" s="87">
        <f t="shared" ref="G15:G21" si="3">ROUND((F15*$E$8),0)</f>
        <v>0</v>
      </c>
      <c r="H15" s="78">
        <f t="shared" si="2"/>
        <v>0</v>
      </c>
    </row>
    <row r="16" spans="1:16" ht="19" x14ac:dyDescent="0.25">
      <c r="A16" s="90" t="str">
        <f>IF(ISBLANK(Personnel!A17),"",Personnel!A17)</f>
        <v/>
      </c>
      <c r="B16" s="90" t="str">
        <f>IF(ISBLANK(Personnel!B17),"",Personnel!B17)</f>
        <v/>
      </c>
      <c r="C16" s="208">
        <f>IF(ISBLANK(Personnel!E17),"",Personnel!E17)</f>
        <v>0</v>
      </c>
      <c r="D16" s="225"/>
      <c r="E16" s="213" t="str">
        <f t="shared" si="0"/>
        <v/>
      </c>
      <c r="F16" s="87">
        <f t="shared" si="1"/>
        <v>0</v>
      </c>
      <c r="G16" s="87">
        <f t="shared" si="3"/>
        <v>0</v>
      </c>
      <c r="H16" s="78">
        <f t="shared" si="2"/>
        <v>0</v>
      </c>
    </row>
    <row r="17" spans="1:15" ht="19" x14ac:dyDescent="0.25">
      <c r="A17" s="90" t="str">
        <f>IF(ISBLANK(Personnel!A18),"",Personnel!A18)</f>
        <v/>
      </c>
      <c r="B17" s="90" t="str">
        <f>IF(ISBLANK(Personnel!B18),"",Personnel!B18)</f>
        <v/>
      </c>
      <c r="C17" s="208">
        <f>IF(ISBLANK(Personnel!E18),"",Personnel!E18)</f>
        <v>0</v>
      </c>
      <c r="D17" s="225"/>
      <c r="E17" s="213" t="str">
        <f t="shared" si="0"/>
        <v/>
      </c>
      <c r="F17" s="87">
        <f t="shared" si="1"/>
        <v>0</v>
      </c>
      <c r="G17" s="87">
        <f t="shared" si="3"/>
        <v>0</v>
      </c>
      <c r="H17" s="78">
        <f t="shared" si="2"/>
        <v>0</v>
      </c>
    </row>
    <row r="18" spans="1:15" ht="19" x14ac:dyDescent="0.25">
      <c r="A18" s="90" t="str">
        <f>IF(ISBLANK(Personnel!A19),"",Personnel!A19)</f>
        <v/>
      </c>
      <c r="B18" s="90" t="str">
        <f>IF(ISBLANK(Personnel!B19),"",Personnel!B19)</f>
        <v/>
      </c>
      <c r="C18" s="208">
        <f>IF(ISBLANK(Personnel!E19),"",Personnel!E19)</f>
        <v>0</v>
      </c>
      <c r="D18" s="225"/>
      <c r="E18" s="213" t="str">
        <f t="shared" si="0"/>
        <v/>
      </c>
      <c r="F18" s="87">
        <f t="shared" si="1"/>
        <v>0</v>
      </c>
      <c r="G18" s="87">
        <f t="shared" si="3"/>
        <v>0</v>
      </c>
      <c r="H18" s="78">
        <f t="shared" si="2"/>
        <v>0</v>
      </c>
    </row>
    <row r="19" spans="1:15" ht="19" x14ac:dyDescent="0.25">
      <c r="A19" s="90" t="str">
        <f>IF(ISBLANK(Personnel!A20),"",Personnel!A20)</f>
        <v/>
      </c>
      <c r="B19" s="90" t="str">
        <f>IF(ISBLANK(Personnel!B20),"",Personnel!B20)</f>
        <v/>
      </c>
      <c r="C19" s="208">
        <f>IF(ISBLANK(Personnel!E20),"",Personnel!E20)</f>
        <v>0</v>
      </c>
      <c r="D19" s="225"/>
      <c r="E19" s="213" t="str">
        <f t="shared" si="0"/>
        <v/>
      </c>
      <c r="F19" s="87">
        <f t="shared" si="1"/>
        <v>0</v>
      </c>
      <c r="G19" s="87">
        <f t="shared" si="3"/>
        <v>0</v>
      </c>
      <c r="H19" s="78">
        <f t="shared" si="2"/>
        <v>0</v>
      </c>
    </row>
    <row r="20" spans="1:15" ht="19" x14ac:dyDescent="0.25">
      <c r="A20" s="90" t="str">
        <f>IF(ISBLANK(Personnel!A21),"",Personnel!A21)</f>
        <v/>
      </c>
      <c r="B20" s="90" t="str">
        <f>IF(ISBLANK(Personnel!B21),"",Personnel!B21)</f>
        <v/>
      </c>
      <c r="C20" s="208">
        <f>IF(ISBLANK(Personnel!E21),"",Personnel!E21)</f>
        <v>0</v>
      </c>
      <c r="D20" s="225"/>
      <c r="E20" s="213"/>
      <c r="F20" s="87">
        <f t="shared" si="1"/>
        <v>0</v>
      </c>
      <c r="G20" s="87">
        <f t="shared" si="3"/>
        <v>0</v>
      </c>
      <c r="H20" s="78">
        <f t="shared" si="2"/>
        <v>0</v>
      </c>
    </row>
    <row r="21" spans="1:15" ht="19" x14ac:dyDescent="0.25">
      <c r="A21" s="90" t="str">
        <f>IF(ISBLANK(Personnel!A22),"",Personnel!A22)</f>
        <v/>
      </c>
      <c r="B21" s="90" t="str">
        <f>IF(ISBLANK(Personnel!B22),"",Personnel!B22)</f>
        <v/>
      </c>
      <c r="C21" s="208">
        <f>IF(ISBLANK(Personnel!E22),"",Personnel!E22)</f>
        <v>0</v>
      </c>
      <c r="D21" s="226"/>
      <c r="E21" s="214" t="str">
        <f t="shared" si="0"/>
        <v/>
      </c>
      <c r="F21" s="87">
        <f t="shared" si="1"/>
        <v>0</v>
      </c>
      <c r="G21" s="87">
        <f t="shared" si="3"/>
        <v>0</v>
      </c>
      <c r="H21" s="79">
        <f t="shared" si="2"/>
        <v>0</v>
      </c>
    </row>
    <row r="22" spans="1:15" ht="19" x14ac:dyDescent="0.25">
      <c r="A22" s="30" t="s">
        <v>63</v>
      </c>
      <c r="B22" s="31"/>
      <c r="C22" s="32"/>
      <c r="D22" s="33"/>
      <c r="E22" s="34"/>
      <c r="F22" s="35">
        <f>SUM(F13:F21)</f>
        <v>0</v>
      </c>
      <c r="G22" s="35">
        <f>SUM(G13:G21)</f>
        <v>0</v>
      </c>
      <c r="H22" s="36">
        <f>SUM(H13:H21)</f>
        <v>0</v>
      </c>
    </row>
    <row r="23" spans="1:15" ht="23" x14ac:dyDescent="0.25">
      <c r="A23" s="342" t="s">
        <v>57</v>
      </c>
      <c r="B23" s="343"/>
      <c r="C23" s="343"/>
      <c r="D23" s="343"/>
      <c r="E23" s="343"/>
      <c r="F23" s="343"/>
      <c r="G23" s="343"/>
      <c r="H23" s="344"/>
      <c r="J23" s="346" t="s">
        <v>260</v>
      </c>
      <c r="K23" s="347"/>
      <c r="L23" s="347"/>
      <c r="M23" s="347"/>
      <c r="N23" s="347"/>
      <c r="O23" s="348"/>
    </row>
    <row r="24" spans="1:15" ht="22" x14ac:dyDescent="0.25">
      <c r="A24" s="73" t="s">
        <v>54</v>
      </c>
      <c r="B24" s="203" t="s">
        <v>4</v>
      </c>
      <c r="C24" s="74" t="s">
        <v>0</v>
      </c>
      <c r="D24" s="74" t="s">
        <v>1</v>
      </c>
      <c r="E24" s="74" t="s">
        <v>64</v>
      </c>
      <c r="F24" s="128" t="s">
        <v>56</v>
      </c>
      <c r="G24" s="128" t="s">
        <v>2</v>
      </c>
      <c r="H24" s="227" t="s">
        <v>32</v>
      </c>
      <c r="J24" s="68" t="s">
        <v>130</v>
      </c>
      <c r="K24" s="69" t="s">
        <v>123</v>
      </c>
      <c r="L24" s="69" t="s">
        <v>131</v>
      </c>
      <c r="M24" s="69" t="s">
        <v>132</v>
      </c>
      <c r="N24" s="69" t="s">
        <v>2</v>
      </c>
      <c r="O24" s="70" t="s">
        <v>32</v>
      </c>
    </row>
    <row r="25" spans="1:15" ht="19" x14ac:dyDescent="0.25">
      <c r="A25" s="90" t="str">
        <f>IF(ISBLANK(Personnel!A27),"",Personnel!A27)</f>
        <v/>
      </c>
      <c r="B25" s="90" t="str">
        <f>IF(ISBLANK(Personnel!B27),"",Personnel!B27)</f>
        <v/>
      </c>
      <c r="C25" s="208">
        <f>IF(ISBLANK(Personnel!E27),"",Personnel!E27)</f>
        <v>0</v>
      </c>
      <c r="D25" s="224"/>
      <c r="E25" s="86" t="str">
        <f>IF(ISBLANK(D25),"",D25*12)</f>
        <v/>
      </c>
      <c r="F25" s="87">
        <f>ROUND(C25*D25,0)</f>
        <v>0</v>
      </c>
      <c r="G25" s="87">
        <f>ROUND((F25*$H$8),0)</f>
        <v>0</v>
      </c>
      <c r="H25" s="88">
        <f t="shared" ref="H25:H35" si="4">F25+G25</f>
        <v>0</v>
      </c>
      <c r="J25" s="65" t="str">
        <f>Personnel!J26</f>
        <v>Postdoctoral Fellow</v>
      </c>
      <c r="K25" s="216">
        <f>COUNTIFS($B$25:$B$35,$J25,$E$25:$E$35,"&gt;0")</f>
        <v>0</v>
      </c>
      <c r="L25" s="220">
        <f>SUMIF($B$25:$B$35,$J25,$E$25:$E$35)</f>
        <v>0</v>
      </c>
      <c r="M25" s="66">
        <f>SUMIF($B$25:$B$35,$J25,F$25:F$35)</f>
        <v>0</v>
      </c>
      <c r="N25" s="66">
        <f>SUMIF($B$25:$B$35,$J25,G$25:G$35)</f>
        <v>0</v>
      </c>
      <c r="O25" s="67">
        <f>M25+N25</f>
        <v>0</v>
      </c>
    </row>
    <row r="26" spans="1:15" ht="19" x14ac:dyDescent="0.25">
      <c r="A26" s="90" t="str">
        <f>IF(ISBLANK(Personnel!A28),"",Personnel!A28)</f>
        <v/>
      </c>
      <c r="B26" s="90" t="str">
        <f>IF(ISBLANK(Personnel!B28),"",Personnel!B28)</f>
        <v/>
      </c>
      <c r="C26" s="208">
        <f>IF(ISBLANK(Personnel!E28),"",Personnel!E28)</f>
        <v>0</v>
      </c>
      <c r="D26" s="225"/>
      <c r="E26" s="80" t="str">
        <f t="shared" ref="E26:E35" si="5">IF(ISBLANK(D26),"",D26*12)</f>
        <v/>
      </c>
      <c r="F26" s="87">
        <f t="shared" ref="F26:F35" si="6">ROUND(C26*D26,0)</f>
        <v>0</v>
      </c>
      <c r="G26" s="87">
        <f t="shared" ref="G26:G35" si="7">ROUND((F26*$H$8),0)</f>
        <v>0</v>
      </c>
      <c r="H26" s="78">
        <f t="shared" si="4"/>
        <v>0</v>
      </c>
      <c r="J26" s="65" t="str">
        <f>Personnel!J27</f>
        <v>Graduate Students</v>
      </c>
      <c r="K26" s="217">
        <f>COUNTIFS($B$25:$B$35,$J26,$E$25:$E$35,"&gt;0")</f>
        <v>0</v>
      </c>
      <c r="L26" s="221">
        <f>SUMIF($B$25:$B$35,$J26,$E$25:$E$35)</f>
        <v>0</v>
      </c>
      <c r="M26" s="60">
        <f>SUMIF($B$25:$B$35,$J26,F$25:F$35)</f>
        <v>0</v>
      </c>
      <c r="N26" s="60">
        <f>SUMIF($B$25:$B$35,$J26,G$25:G$35)</f>
        <v>0</v>
      </c>
      <c r="O26" s="61">
        <f>M26+N26</f>
        <v>0</v>
      </c>
    </row>
    <row r="27" spans="1:15" ht="19" x14ac:dyDescent="0.25">
      <c r="A27" s="90" t="str">
        <f>IF(ISBLANK(Personnel!A29),"",Personnel!A29)</f>
        <v/>
      </c>
      <c r="B27" s="90" t="str">
        <f>IF(ISBLANK(Personnel!B29),"",Personnel!B29)</f>
        <v/>
      </c>
      <c r="C27" s="208">
        <f>IF(ISBLANK(Personnel!E29),"",Personnel!E29)</f>
        <v>0</v>
      </c>
      <c r="D27" s="225"/>
      <c r="E27" s="80" t="str">
        <f t="shared" si="5"/>
        <v/>
      </c>
      <c r="F27" s="87">
        <f t="shared" si="6"/>
        <v>0</v>
      </c>
      <c r="G27" s="87">
        <f t="shared" si="7"/>
        <v>0</v>
      </c>
      <c r="H27" s="78">
        <f t="shared" si="4"/>
        <v>0</v>
      </c>
      <c r="J27" s="65" t="str">
        <f>Personnel!J28</f>
        <v>Undergraduate Students</v>
      </c>
      <c r="K27" s="217">
        <f t="shared" ref="K27:K35" si="8">COUNTIFS($B$25:$B$35,$J27,$E$25:$E$35,"&gt;0")</f>
        <v>0</v>
      </c>
      <c r="L27" s="221">
        <f t="shared" ref="L27:L35" si="9">SUMIF($B$25:$B$35,$J27,$E$25:$E$35)</f>
        <v>0</v>
      </c>
      <c r="M27" s="60">
        <f>SUMIF($B$25:$B$35,$J27,F$25:F$35)</f>
        <v>0</v>
      </c>
      <c r="N27" s="60">
        <f t="shared" ref="M27:N35" si="10">SUMIF($B$25:$B$35,$J27,G$25:G$35)</f>
        <v>0</v>
      </c>
      <c r="O27" s="61">
        <f t="shared" ref="O27:O35" si="11">M27+N27</f>
        <v>0</v>
      </c>
    </row>
    <row r="28" spans="1:15" ht="19" x14ac:dyDescent="0.25">
      <c r="A28" s="90" t="str">
        <f>IF(ISBLANK(Personnel!A30),"",Personnel!A30)</f>
        <v/>
      </c>
      <c r="B28" s="90" t="str">
        <f>IF(ISBLANK(Personnel!B30),"",Personnel!B30)</f>
        <v/>
      </c>
      <c r="C28" s="208">
        <f>IF(ISBLANK(Personnel!E30),"",Personnel!E30)</f>
        <v>0</v>
      </c>
      <c r="D28" s="225"/>
      <c r="E28" s="80" t="str">
        <f t="shared" si="5"/>
        <v/>
      </c>
      <c r="F28" s="87">
        <f t="shared" si="6"/>
        <v>0</v>
      </c>
      <c r="G28" s="87">
        <f t="shared" si="7"/>
        <v>0</v>
      </c>
      <c r="H28" s="78">
        <f t="shared" si="4"/>
        <v>0</v>
      </c>
      <c r="J28" s="65" t="str">
        <f>Personnel!J29</f>
        <v>Secretarial/Clerical</v>
      </c>
      <c r="K28" s="217">
        <f t="shared" si="8"/>
        <v>0</v>
      </c>
      <c r="L28" s="221">
        <f t="shared" si="9"/>
        <v>0</v>
      </c>
      <c r="M28" s="60">
        <f>SUMIF($B$25:$B$35,$J28,F$25:F$35)</f>
        <v>0</v>
      </c>
      <c r="N28" s="60">
        <f t="shared" si="10"/>
        <v>0</v>
      </c>
      <c r="O28" s="61">
        <f t="shared" si="11"/>
        <v>0</v>
      </c>
    </row>
    <row r="29" spans="1:15" ht="19" x14ac:dyDescent="0.25">
      <c r="A29" s="90" t="str">
        <f>IF(ISBLANK(Personnel!A31),"",Personnel!A31)</f>
        <v/>
      </c>
      <c r="B29" s="90" t="str">
        <f>IF(ISBLANK(Personnel!B31),"",Personnel!B31)</f>
        <v/>
      </c>
      <c r="C29" s="208">
        <f>IF(ISBLANK(Personnel!E31),"",Personnel!E31)</f>
        <v>0</v>
      </c>
      <c r="D29" s="225"/>
      <c r="E29" s="80" t="str">
        <f t="shared" si="5"/>
        <v/>
      </c>
      <c r="F29" s="87">
        <f t="shared" si="6"/>
        <v>0</v>
      </c>
      <c r="G29" s="87">
        <f t="shared" si="7"/>
        <v>0</v>
      </c>
      <c r="H29" s="78">
        <f t="shared" si="4"/>
        <v>0</v>
      </c>
      <c r="J29" s="65" t="str">
        <f>Personnel!J30</f>
        <v>Research Assistant</v>
      </c>
      <c r="K29" s="217">
        <f t="shared" si="8"/>
        <v>0</v>
      </c>
      <c r="L29" s="221">
        <f t="shared" si="9"/>
        <v>0</v>
      </c>
      <c r="M29" s="60">
        <f>SUMIF($B$25:$B$35,$J29,F$25:F$35)</f>
        <v>0</v>
      </c>
      <c r="N29" s="60">
        <f t="shared" si="10"/>
        <v>0</v>
      </c>
      <c r="O29" s="61">
        <f t="shared" si="11"/>
        <v>0</v>
      </c>
    </row>
    <row r="30" spans="1:15" ht="19" x14ac:dyDescent="0.25">
      <c r="A30" s="90" t="str">
        <f>IF(ISBLANK(Personnel!A32),"",Personnel!A32)</f>
        <v/>
      </c>
      <c r="B30" s="90" t="str">
        <f>IF(ISBLANK(Personnel!B32),"",Personnel!B32)</f>
        <v/>
      </c>
      <c r="C30" s="208">
        <f>IF(ISBLANK(Personnel!E32),"",Personnel!E32)</f>
        <v>0</v>
      </c>
      <c r="D30" s="225"/>
      <c r="E30" s="80" t="str">
        <f t="shared" si="5"/>
        <v/>
      </c>
      <c r="F30" s="87">
        <f t="shared" si="6"/>
        <v>0</v>
      </c>
      <c r="G30" s="87">
        <f t="shared" si="7"/>
        <v>0</v>
      </c>
      <c r="H30" s="78">
        <f t="shared" si="4"/>
        <v>0</v>
      </c>
      <c r="J30" s="65" t="str">
        <f>Personnel!J31</f>
        <v>Lab Manager</v>
      </c>
      <c r="K30" s="217">
        <f t="shared" si="8"/>
        <v>0</v>
      </c>
      <c r="L30" s="221">
        <f t="shared" si="9"/>
        <v>0</v>
      </c>
      <c r="M30" s="60">
        <f t="shared" si="10"/>
        <v>0</v>
      </c>
      <c r="N30" s="60">
        <f t="shared" si="10"/>
        <v>0</v>
      </c>
      <c r="O30" s="61">
        <f t="shared" si="11"/>
        <v>0</v>
      </c>
    </row>
    <row r="31" spans="1:15" ht="19" x14ac:dyDescent="0.25">
      <c r="A31" s="90" t="str">
        <f>IF(ISBLANK(Personnel!A33),"",Personnel!A33)</f>
        <v/>
      </c>
      <c r="B31" s="90" t="str">
        <f>IF(ISBLANK(Personnel!B33),"",Personnel!B33)</f>
        <v/>
      </c>
      <c r="C31" s="208">
        <f>IF(ISBLANK(Personnel!E33),"",Personnel!E33)</f>
        <v>0</v>
      </c>
      <c r="D31" s="225"/>
      <c r="E31" s="80" t="str">
        <f t="shared" si="5"/>
        <v/>
      </c>
      <c r="F31" s="87">
        <f t="shared" si="6"/>
        <v>0</v>
      </c>
      <c r="G31" s="87">
        <f t="shared" si="7"/>
        <v>0</v>
      </c>
      <c r="H31" s="78">
        <f t="shared" si="4"/>
        <v>0</v>
      </c>
      <c r="J31" s="65" t="str">
        <f>Personnel!J32</f>
        <v>Program Manager</v>
      </c>
      <c r="K31" s="217">
        <f t="shared" si="8"/>
        <v>0</v>
      </c>
      <c r="L31" s="221">
        <f t="shared" si="9"/>
        <v>0</v>
      </c>
      <c r="M31" s="60">
        <f t="shared" si="10"/>
        <v>0</v>
      </c>
      <c r="N31" s="60">
        <f t="shared" si="10"/>
        <v>0</v>
      </c>
      <c r="O31" s="61">
        <f t="shared" si="11"/>
        <v>0</v>
      </c>
    </row>
    <row r="32" spans="1:15" ht="19" x14ac:dyDescent="0.25">
      <c r="A32" s="90" t="str">
        <f>IF(ISBLANK(Personnel!A34),"",Personnel!A34)</f>
        <v/>
      </c>
      <c r="B32" s="90" t="str">
        <f>IF(ISBLANK(Personnel!B34),"",Personnel!B34)</f>
        <v/>
      </c>
      <c r="C32" s="208">
        <f>IF(ISBLANK(Personnel!E34),"",Personnel!E34)</f>
        <v>0</v>
      </c>
      <c r="D32" s="225"/>
      <c r="E32" s="80" t="str">
        <f t="shared" si="5"/>
        <v/>
      </c>
      <c r="F32" s="87">
        <f t="shared" si="6"/>
        <v>0</v>
      </c>
      <c r="G32" s="87">
        <f t="shared" si="7"/>
        <v>0</v>
      </c>
      <c r="H32" s="78">
        <f t="shared" si="4"/>
        <v>0</v>
      </c>
      <c r="J32" s="65" t="str">
        <f>Personnel!J33</f>
        <v>Clinical Research Coordinator</v>
      </c>
      <c r="K32" s="217">
        <f t="shared" si="8"/>
        <v>0</v>
      </c>
      <c r="L32" s="221">
        <f t="shared" si="9"/>
        <v>0</v>
      </c>
      <c r="M32" s="60">
        <f t="shared" si="10"/>
        <v>0</v>
      </c>
      <c r="N32" s="60">
        <f t="shared" si="10"/>
        <v>0</v>
      </c>
      <c r="O32" s="61">
        <f t="shared" si="11"/>
        <v>0</v>
      </c>
    </row>
    <row r="33" spans="1:15" ht="19" x14ac:dyDescent="0.25">
      <c r="A33" s="90" t="str">
        <f>IF(ISBLANK(Personnel!A35),"",Personnel!A35)</f>
        <v/>
      </c>
      <c r="B33" s="90" t="str">
        <f>IF(ISBLANK(Personnel!B35),"",Personnel!B35)</f>
        <v/>
      </c>
      <c r="C33" s="208">
        <f>IF(ISBLANK(Personnel!E35),"",Personnel!E35)</f>
        <v>0</v>
      </c>
      <c r="D33" s="225"/>
      <c r="E33" s="80" t="str">
        <f t="shared" si="5"/>
        <v/>
      </c>
      <c r="F33" s="87">
        <f t="shared" si="6"/>
        <v>0</v>
      </c>
      <c r="G33" s="87">
        <f t="shared" si="7"/>
        <v>0</v>
      </c>
      <c r="H33" s="78">
        <f t="shared" si="4"/>
        <v>0</v>
      </c>
      <c r="J33" s="65" t="str">
        <f>Personnel!J34</f>
        <v>Biostatistician</v>
      </c>
      <c r="K33" s="217">
        <f t="shared" si="8"/>
        <v>0</v>
      </c>
      <c r="L33" s="221">
        <f t="shared" si="9"/>
        <v>0</v>
      </c>
      <c r="M33" s="60">
        <f t="shared" si="10"/>
        <v>0</v>
      </c>
      <c r="N33" s="60">
        <f t="shared" si="10"/>
        <v>0</v>
      </c>
      <c r="O33" s="61">
        <f t="shared" si="11"/>
        <v>0</v>
      </c>
    </row>
    <row r="34" spans="1:15" ht="19" x14ac:dyDescent="0.25">
      <c r="A34" s="90" t="str">
        <f>IF(ISBLANK(Personnel!A36),"",Personnel!A36)</f>
        <v/>
      </c>
      <c r="B34" s="90" t="str">
        <f>IF(ISBLANK(Personnel!B36),"",Personnel!B36)</f>
        <v/>
      </c>
      <c r="C34" s="208">
        <f>IF(ISBLANK(Personnel!E36),"",Personnel!E36)</f>
        <v>0</v>
      </c>
      <c r="D34" s="225"/>
      <c r="E34" s="80" t="str">
        <f t="shared" si="5"/>
        <v/>
      </c>
      <c r="F34" s="87">
        <f t="shared" si="6"/>
        <v>0</v>
      </c>
      <c r="G34" s="87">
        <f t="shared" si="7"/>
        <v>0</v>
      </c>
      <c r="H34" s="78">
        <f t="shared" si="4"/>
        <v>0</v>
      </c>
      <c r="J34" s="65" t="str">
        <f>Personnel!J35</f>
        <v>Project Manager</v>
      </c>
      <c r="K34" s="217">
        <f t="shared" si="8"/>
        <v>0</v>
      </c>
      <c r="L34" s="221">
        <f t="shared" si="9"/>
        <v>0</v>
      </c>
      <c r="M34" s="60">
        <f t="shared" si="10"/>
        <v>0</v>
      </c>
      <c r="N34" s="60">
        <f t="shared" si="10"/>
        <v>0</v>
      </c>
      <c r="O34" s="61">
        <f t="shared" si="11"/>
        <v>0</v>
      </c>
    </row>
    <row r="35" spans="1:15" ht="19" x14ac:dyDescent="0.25">
      <c r="A35" s="90" t="str">
        <f>IF(ISBLANK(Personnel!A37),"",Personnel!A37)</f>
        <v/>
      </c>
      <c r="B35" s="90" t="str">
        <f>IF(ISBLANK(Personnel!B37),"",Personnel!B37)</f>
        <v/>
      </c>
      <c r="C35" s="208">
        <f>IF(ISBLANK(Personnel!E37),"",Personnel!E37)</f>
        <v>0</v>
      </c>
      <c r="D35" s="226"/>
      <c r="E35" s="89" t="str">
        <f t="shared" si="5"/>
        <v/>
      </c>
      <c r="F35" s="87">
        <f t="shared" si="6"/>
        <v>0</v>
      </c>
      <c r="G35" s="87">
        <f t="shared" si="7"/>
        <v>0</v>
      </c>
      <c r="H35" s="79">
        <f t="shared" si="4"/>
        <v>0</v>
      </c>
      <c r="J35" s="65" t="str">
        <f>Personnel!J36</f>
        <v>Statistical Programer</v>
      </c>
      <c r="K35" s="218">
        <f t="shared" si="8"/>
        <v>0</v>
      </c>
      <c r="L35" s="222">
        <f t="shared" si="9"/>
        <v>0</v>
      </c>
      <c r="M35" s="62">
        <f t="shared" si="10"/>
        <v>0</v>
      </c>
      <c r="N35" s="62">
        <f t="shared" si="10"/>
        <v>0</v>
      </c>
      <c r="O35" s="63">
        <f t="shared" si="11"/>
        <v>0</v>
      </c>
    </row>
    <row r="36" spans="1:15" ht="19" x14ac:dyDescent="0.25">
      <c r="A36" s="30" t="s">
        <v>62</v>
      </c>
      <c r="B36" s="31"/>
      <c r="C36" s="32"/>
      <c r="D36" s="33"/>
      <c r="E36" s="34"/>
      <c r="F36" s="35">
        <f>SUM(F25:F35)</f>
        <v>0</v>
      </c>
      <c r="G36" s="35">
        <f>SUM(G25:G35)</f>
        <v>0</v>
      </c>
      <c r="H36" s="36">
        <f>SUM(H25:H35)</f>
        <v>0</v>
      </c>
      <c r="J36" s="64" t="s">
        <v>116</v>
      </c>
      <c r="K36" s="219">
        <f>SUM(K25:K35)</f>
        <v>0</v>
      </c>
      <c r="L36" s="223">
        <f>SUM(L25:L35)</f>
        <v>0</v>
      </c>
      <c r="M36" s="71">
        <f>SUM(M25:M35)</f>
        <v>0</v>
      </c>
      <c r="N36" s="71">
        <f>SUM(N25:N35)</f>
        <v>0</v>
      </c>
      <c r="O36" s="72">
        <f>M36+N36</f>
        <v>0</v>
      </c>
    </row>
    <row r="39" spans="1:15" ht="26" x14ac:dyDescent="0.3">
      <c r="A39" s="345" t="s">
        <v>198</v>
      </c>
      <c r="B39" s="345"/>
      <c r="C39" s="345"/>
    </row>
    <row r="41" spans="1:15" ht="21" x14ac:dyDescent="0.25">
      <c r="A41" s="146" t="s">
        <v>71</v>
      </c>
      <c r="B41" s="147"/>
      <c r="C41" s="193" t="s">
        <v>233</v>
      </c>
    </row>
    <row r="42" spans="1:15" ht="21" x14ac:dyDescent="0.25">
      <c r="A42" s="148"/>
      <c r="B42" s="4"/>
      <c r="C42" s="194"/>
    </row>
    <row r="43" spans="1:15" ht="21" x14ac:dyDescent="0.25">
      <c r="A43" s="148"/>
      <c r="B43" s="4"/>
      <c r="C43" s="195"/>
    </row>
    <row r="44" spans="1:15" ht="21" x14ac:dyDescent="0.25">
      <c r="A44" s="148"/>
      <c r="B44" s="4"/>
      <c r="C44" s="195"/>
    </row>
    <row r="45" spans="1:15" ht="21" x14ac:dyDescent="0.25">
      <c r="A45" s="148"/>
      <c r="B45" s="4"/>
      <c r="C45" s="196"/>
    </row>
    <row r="46" spans="1:15" ht="21" x14ac:dyDescent="0.25">
      <c r="A46" s="130" t="s">
        <v>11</v>
      </c>
      <c r="B46" s="37"/>
      <c r="C46" s="132">
        <f t="shared" ref="C46" si="12">SUM(C42:C45)</f>
        <v>0</v>
      </c>
    </row>
    <row r="47" spans="1:15" ht="21" x14ac:dyDescent="0.25">
      <c r="A47" s="149"/>
      <c r="B47" s="4"/>
      <c r="C47" s="150"/>
    </row>
    <row r="48" spans="1:15" ht="21" x14ac:dyDescent="0.25">
      <c r="A48" s="151" t="s">
        <v>12</v>
      </c>
      <c r="B48" s="45"/>
      <c r="C48" s="193" t="s">
        <v>233</v>
      </c>
    </row>
    <row r="49" spans="1:3" ht="22" x14ac:dyDescent="0.25">
      <c r="A49" s="152" t="s">
        <v>208</v>
      </c>
      <c r="B49" s="4"/>
      <c r="C49" s="194"/>
    </row>
    <row r="50" spans="1:3" ht="21" x14ac:dyDescent="0.25">
      <c r="A50" s="148" t="s">
        <v>209</v>
      </c>
      <c r="B50" s="4"/>
      <c r="C50" s="197"/>
    </row>
    <row r="51" spans="1:3" ht="21" x14ac:dyDescent="0.25">
      <c r="A51" s="130" t="s">
        <v>11</v>
      </c>
      <c r="B51" s="37"/>
      <c r="C51" s="132">
        <f t="shared" ref="C51" si="13">SUM(C49:C50)</f>
        <v>0</v>
      </c>
    </row>
    <row r="52" spans="1:3" ht="21" x14ac:dyDescent="0.25">
      <c r="A52" s="4"/>
      <c r="B52" s="4"/>
      <c r="C52" s="150"/>
    </row>
    <row r="53" spans="1:3" ht="21" x14ac:dyDescent="0.25">
      <c r="A53" s="151" t="s">
        <v>13</v>
      </c>
      <c r="B53" s="45"/>
      <c r="C53" s="193" t="s">
        <v>233</v>
      </c>
    </row>
    <row r="54" spans="1:3" ht="21" x14ac:dyDescent="0.25">
      <c r="A54" s="148" t="s">
        <v>74</v>
      </c>
      <c r="B54" s="4"/>
      <c r="C54" s="194"/>
    </row>
    <row r="55" spans="1:3" ht="21" x14ac:dyDescent="0.25">
      <c r="A55" s="148" t="s">
        <v>75</v>
      </c>
      <c r="B55" s="4"/>
      <c r="C55" s="194"/>
    </row>
    <row r="56" spans="1:3" ht="21" x14ac:dyDescent="0.25">
      <c r="A56" s="148" t="s">
        <v>76</v>
      </c>
      <c r="B56" s="4"/>
      <c r="C56" s="194"/>
    </row>
    <row r="57" spans="1:3" ht="21" x14ac:dyDescent="0.25">
      <c r="A57" s="148" t="s">
        <v>77</v>
      </c>
      <c r="B57" s="4"/>
      <c r="C57" s="194"/>
    </row>
    <row r="58" spans="1:3" ht="21" x14ac:dyDescent="0.25">
      <c r="A58" s="148" t="s">
        <v>78</v>
      </c>
      <c r="B58" s="4"/>
      <c r="C58" s="194"/>
    </row>
    <row r="59" spans="1:3" ht="21" x14ac:dyDescent="0.25">
      <c r="A59" s="130" t="s">
        <v>11</v>
      </c>
      <c r="B59" s="37"/>
      <c r="C59" s="132">
        <f t="shared" ref="C59" si="14">SUM(C54:C58)</f>
        <v>0</v>
      </c>
    </row>
    <row r="61" spans="1:3" ht="26" x14ac:dyDescent="0.3">
      <c r="A61" s="345" t="s">
        <v>14</v>
      </c>
      <c r="B61" s="345"/>
      <c r="C61" s="345"/>
    </row>
    <row r="63" spans="1:3" ht="21" x14ac:dyDescent="0.25">
      <c r="A63" s="146" t="s">
        <v>15</v>
      </c>
      <c r="B63" s="147"/>
      <c r="C63" s="193" t="s">
        <v>233</v>
      </c>
    </row>
    <row r="64" spans="1:3" ht="21" x14ac:dyDescent="0.25">
      <c r="A64" s="148"/>
      <c r="B64" s="4"/>
      <c r="C64" s="194"/>
    </row>
    <row r="65" spans="1:3" ht="21" x14ac:dyDescent="0.25">
      <c r="A65" s="148"/>
      <c r="B65" s="4"/>
      <c r="C65" s="194"/>
    </row>
    <row r="66" spans="1:3" ht="21" x14ac:dyDescent="0.25">
      <c r="A66" s="148"/>
      <c r="B66" s="4"/>
      <c r="C66" s="194"/>
    </row>
    <row r="67" spans="1:3" ht="21" x14ac:dyDescent="0.25">
      <c r="A67" s="148"/>
      <c r="B67" s="4"/>
      <c r="C67" s="194"/>
    </row>
    <row r="68" spans="1:3" ht="21" x14ac:dyDescent="0.25">
      <c r="A68" s="148"/>
      <c r="B68" s="4"/>
      <c r="C68" s="195"/>
    </row>
    <row r="69" spans="1:3" ht="21" x14ac:dyDescent="0.25">
      <c r="A69" s="148"/>
      <c r="B69" s="4"/>
      <c r="C69" s="195"/>
    </row>
    <row r="70" spans="1:3" ht="21" x14ac:dyDescent="0.25">
      <c r="A70" s="148"/>
      <c r="B70" s="4"/>
      <c r="C70" s="195"/>
    </row>
    <row r="71" spans="1:3" ht="21" x14ac:dyDescent="0.25">
      <c r="A71" s="199"/>
      <c r="B71" s="9"/>
      <c r="C71" s="200"/>
    </row>
    <row r="72" spans="1:3" ht="21" x14ac:dyDescent="0.25">
      <c r="A72" s="130" t="s">
        <v>11</v>
      </c>
      <c r="B72" s="37"/>
      <c r="C72" s="132">
        <f>SUM(C64:C71)</f>
        <v>0</v>
      </c>
    </row>
    <row r="73" spans="1:3" ht="21" x14ac:dyDescent="0.25">
      <c r="A73" s="4"/>
      <c r="B73" s="4"/>
      <c r="C73" s="21"/>
    </row>
    <row r="74" spans="1:3" ht="21" x14ac:dyDescent="0.25">
      <c r="A74" s="146" t="s">
        <v>16</v>
      </c>
      <c r="B74" s="147"/>
      <c r="C74" s="193" t="s">
        <v>233</v>
      </c>
    </row>
    <row r="75" spans="1:3" ht="21" x14ac:dyDescent="0.25">
      <c r="A75" s="148"/>
      <c r="B75" s="4"/>
      <c r="C75" s="194"/>
    </row>
    <row r="76" spans="1:3" ht="21" x14ac:dyDescent="0.25">
      <c r="A76" s="148"/>
      <c r="B76" s="4"/>
      <c r="C76" s="196"/>
    </row>
    <row r="77" spans="1:3" ht="21" x14ac:dyDescent="0.25">
      <c r="A77" s="130" t="s">
        <v>11</v>
      </c>
      <c r="B77" s="37"/>
      <c r="C77" s="132">
        <f>SUM(C75:C76)</f>
        <v>0</v>
      </c>
    </row>
    <row r="78" spans="1:3" ht="21" x14ac:dyDescent="0.25">
      <c r="A78" s="4"/>
      <c r="B78" s="4"/>
      <c r="C78" s="21"/>
    </row>
    <row r="79" spans="1:3" ht="21" x14ac:dyDescent="0.25">
      <c r="A79" s="146" t="s">
        <v>17</v>
      </c>
      <c r="B79" s="147"/>
      <c r="C79" s="193" t="s">
        <v>233</v>
      </c>
    </row>
    <row r="80" spans="1:3" ht="21" x14ac:dyDescent="0.25">
      <c r="A80" s="148"/>
      <c r="B80" s="4"/>
      <c r="C80" s="194">
        <v>0</v>
      </c>
    </row>
    <row r="81" spans="1:3" ht="21" x14ac:dyDescent="0.25">
      <c r="A81" s="148"/>
      <c r="B81" s="4"/>
      <c r="C81" s="195"/>
    </row>
    <row r="82" spans="1:3" ht="21" x14ac:dyDescent="0.25">
      <c r="A82" s="148"/>
      <c r="B82" s="4"/>
      <c r="C82" s="196"/>
    </row>
    <row r="83" spans="1:3" ht="21" x14ac:dyDescent="0.25">
      <c r="A83" s="130" t="s">
        <v>11</v>
      </c>
      <c r="B83" s="37"/>
      <c r="C83" s="132">
        <f>SUM(C80:C82)</f>
        <v>0</v>
      </c>
    </row>
    <row r="84" spans="1:3" ht="21" x14ac:dyDescent="0.25">
      <c r="A84" s="4"/>
      <c r="B84" s="4"/>
      <c r="C84" s="21"/>
    </row>
    <row r="85" spans="1:3" ht="21" x14ac:dyDescent="0.25">
      <c r="A85" s="146" t="s">
        <v>18</v>
      </c>
      <c r="B85" s="147"/>
      <c r="C85" s="193" t="s">
        <v>233</v>
      </c>
    </row>
    <row r="86" spans="1:3" ht="21" x14ac:dyDescent="0.25">
      <c r="A86" s="19"/>
      <c r="B86" s="4"/>
      <c r="C86" s="194"/>
    </row>
    <row r="87" spans="1:3" ht="21" x14ac:dyDescent="0.25">
      <c r="A87" s="19"/>
      <c r="B87" s="4"/>
      <c r="C87" s="195"/>
    </row>
    <row r="88" spans="1:3" ht="21" x14ac:dyDescent="0.25">
      <c r="A88" s="19"/>
      <c r="B88" s="4"/>
      <c r="C88" s="196"/>
    </row>
    <row r="89" spans="1:3" ht="21" x14ac:dyDescent="0.25">
      <c r="A89" s="130" t="s">
        <v>11</v>
      </c>
      <c r="B89" s="37"/>
      <c r="C89" s="132">
        <f>SUM(C86:C88)</f>
        <v>0</v>
      </c>
    </row>
    <row r="90" spans="1:3" ht="21" x14ac:dyDescent="0.25">
      <c r="A90" s="4"/>
      <c r="B90" s="4"/>
      <c r="C90" s="21"/>
    </row>
    <row r="91" spans="1:3" ht="21" x14ac:dyDescent="0.25">
      <c r="A91" s="146" t="s">
        <v>19</v>
      </c>
      <c r="B91" s="147"/>
      <c r="C91" s="193" t="s">
        <v>233</v>
      </c>
    </row>
    <row r="92" spans="1:3" ht="21" x14ac:dyDescent="0.25">
      <c r="A92" s="38">
        <f>IF(ISBLANK(Subcontracts!B4),"",(Subcontracts!B4))</f>
        <v>0</v>
      </c>
      <c r="B92" s="4"/>
      <c r="C92" s="194">
        <f>Subcontracts!D10</f>
        <v>0</v>
      </c>
    </row>
    <row r="93" spans="1:3" ht="21" x14ac:dyDescent="0.25">
      <c r="A93" s="38">
        <f>IF(ISBLANK(Subcontracts!B13),"",(Subcontracts!B13))</f>
        <v>0</v>
      </c>
      <c r="B93" s="4"/>
      <c r="C93" s="195">
        <f>Subcontracts!D19</f>
        <v>0</v>
      </c>
    </row>
    <row r="94" spans="1:3" ht="21" x14ac:dyDescent="0.25">
      <c r="A94" s="38">
        <f>Subcontracts!B22</f>
        <v>0</v>
      </c>
      <c r="B94" s="4"/>
      <c r="C94" s="195">
        <f>Subcontracts!D28</f>
        <v>0</v>
      </c>
    </row>
    <row r="95" spans="1:3" ht="21" x14ac:dyDescent="0.25">
      <c r="A95" s="38">
        <f>Subcontracts!B31</f>
        <v>0</v>
      </c>
      <c r="B95" s="4"/>
      <c r="C95" s="195">
        <f>Subcontracts!D37</f>
        <v>0</v>
      </c>
    </row>
    <row r="96" spans="1:3" ht="21" x14ac:dyDescent="0.25">
      <c r="A96" s="38">
        <f>Subcontracts!B40</f>
        <v>0</v>
      </c>
      <c r="B96" s="4"/>
      <c r="C96" s="195">
        <f>Subcontracts!D46</f>
        <v>0</v>
      </c>
    </row>
    <row r="97" spans="1:3" ht="21" x14ac:dyDescent="0.25">
      <c r="A97" s="38">
        <f>Subcontracts!B48</f>
        <v>0</v>
      </c>
      <c r="B97" s="4"/>
      <c r="C97" s="195">
        <f>Subcontracts!D54</f>
        <v>0</v>
      </c>
    </row>
    <row r="98" spans="1:3" ht="21" x14ac:dyDescent="0.25">
      <c r="A98" s="38">
        <f>Subcontracts!B56</f>
        <v>0</v>
      </c>
      <c r="B98" s="4"/>
      <c r="C98" s="195">
        <f>Subcontracts!D62</f>
        <v>0</v>
      </c>
    </row>
    <row r="99" spans="1:3" ht="21" x14ac:dyDescent="0.25">
      <c r="A99" s="38">
        <f>Subcontracts!B64</f>
        <v>0</v>
      </c>
      <c r="B99" s="4"/>
      <c r="C99" s="196">
        <f>Subcontracts!D70</f>
        <v>0</v>
      </c>
    </row>
    <row r="100" spans="1:3" ht="21" x14ac:dyDescent="0.25">
      <c r="A100" s="130" t="s">
        <v>11</v>
      </c>
      <c r="B100" s="37"/>
      <c r="C100" s="132">
        <f>SUM(C92:C99)</f>
        <v>0</v>
      </c>
    </row>
    <row r="101" spans="1:3" ht="21" x14ac:dyDescent="0.25">
      <c r="A101" s="4"/>
      <c r="B101" s="4"/>
      <c r="C101" s="21"/>
    </row>
    <row r="102" spans="1:3" ht="21" x14ac:dyDescent="0.25">
      <c r="A102" s="146" t="s">
        <v>20</v>
      </c>
      <c r="B102" s="147"/>
      <c r="C102" s="193" t="s">
        <v>233</v>
      </c>
    </row>
    <row r="103" spans="1:3" ht="21" x14ac:dyDescent="0.25">
      <c r="A103" s="148"/>
      <c r="B103" s="4"/>
      <c r="C103" s="194"/>
    </row>
    <row r="104" spans="1:3" ht="21" x14ac:dyDescent="0.25">
      <c r="A104" s="148"/>
      <c r="B104" s="4"/>
      <c r="C104" s="196"/>
    </row>
    <row r="105" spans="1:3" ht="21" x14ac:dyDescent="0.25">
      <c r="A105" s="130" t="s">
        <v>11</v>
      </c>
      <c r="B105" s="37"/>
      <c r="C105" s="132">
        <f>SUM(C103:C104)</f>
        <v>0</v>
      </c>
    </row>
    <row r="106" spans="1:3" ht="21" x14ac:dyDescent="0.25">
      <c r="A106" s="12"/>
      <c r="B106" s="4"/>
      <c r="C106" s="13"/>
    </row>
    <row r="107" spans="1:3" ht="21" x14ac:dyDescent="0.25">
      <c r="A107" s="146" t="s">
        <v>28</v>
      </c>
      <c r="B107" s="147"/>
      <c r="C107" s="193" t="s">
        <v>233</v>
      </c>
    </row>
    <row r="108" spans="1:3" ht="21" x14ac:dyDescent="0.25">
      <c r="A108" s="148"/>
      <c r="B108" s="4"/>
      <c r="C108" s="194"/>
    </row>
    <row r="109" spans="1:3" ht="21" x14ac:dyDescent="0.25">
      <c r="A109" s="148"/>
      <c r="B109" s="4"/>
      <c r="C109" s="196"/>
    </row>
    <row r="110" spans="1:3" ht="21" x14ac:dyDescent="0.25">
      <c r="A110" s="130" t="s">
        <v>11</v>
      </c>
      <c r="B110" s="37"/>
      <c r="C110" s="132">
        <f>SUM(C108:C109)</f>
        <v>0</v>
      </c>
    </row>
    <row r="111" spans="1:3" ht="21" x14ac:dyDescent="0.25">
      <c r="A111" s="12"/>
      <c r="B111" s="4"/>
      <c r="C111" s="13"/>
    </row>
    <row r="112" spans="1:3" ht="21" x14ac:dyDescent="0.25">
      <c r="A112" s="146" t="s">
        <v>103</v>
      </c>
      <c r="B112" s="147"/>
      <c r="C112" s="193" t="s">
        <v>233</v>
      </c>
    </row>
    <row r="113" spans="1:3" ht="21" x14ac:dyDescent="0.25">
      <c r="A113" s="148"/>
      <c r="B113" s="4"/>
      <c r="C113" s="194"/>
    </row>
    <row r="114" spans="1:3" ht="21" x14ac:dyDescent="0.25">
      <c r="A114" s="148"/>
      <c r="B114" s="4"/>
      <c r="C114" s="195"/>
    </row>
    <row r="115" spans="1:3" ht="21" x14ac:dyDescent="0.25">
      <c r="A115" s="148"/>
      <c r="B115" s="4"/>
      <c r="C115" s="195"/>
    </row>
    <row r="116" spans="1:3" ht="21" x14ac:dyDescent="0.25">
      <c r="A116" s="148"/>
      <c r="B116" s="4"/>
      <c r="C116" s="195"/>
    </row>
    <row r="117" spans="1:3" ht="21" x14ac:dyDescent="0.25">
      <c r="A117" s="148"/>
      <c r="B117" s="4"/>
      <c r="C117" s="195"/>
    </row>
    <row r="118" spans="1:3" ht="21" x14ac:dyDescent="0.25">
      <c r="A118" s="148"/>
      <c r="B118" s="4"/>
      <c r="C118" s="195"/>
    </row>
    <row r="119" spans="1:3" ht="21" x14ac:dyDescent="0.25">
      <c r="A119" s="148"/>
      <c r="B119" s="4"/>
      <c r="C119" s="195"/>
    </row>
    <row r="120" spans="1:3" ht="21" x14ac:dyDescent="0.25">
      <c r="A120" s="148"/>
      <c r="B120" s="4"/>
      <c r="C120" s="195"/>
    </row>
    <row r="121" spans="1:3" ht="21" x14ac:dyDescent="0.25">
      <c r="A121" s="148"/>
      <c r="B121" s="4"/>
      <c r="C121" s="195"/>
    </row>
    <row r="122" spans="1:3" ht="21" x14ac:dyDescent="0.25">
      <c r="A122" s="148"/>
      <c r="B122" s="4"/>
      <c r="C122" s="196"/>
    </row>
    <row r="123" spans="1:3" ht="21" x14ac:dyDescent="0.25">
      <c r="A123" s="130" t="s">
        <v>11</v>
      </c>
      <c r="B123" s="37"/>
      <c r="C123" s="198">
        <f>SUM(C113:C122)</f>
        <v>0</v>
      </c>
    </row>
    <row r="125" spans="1:3" ht="21" x14ac:dyDescent="0.25">
      <c r="A125" s="302" t="s">
        <v>255</v>
      </c>
    </row>
  </sheetData>
  <mergeCells count="9">
    <mergeCell ref="A39:C39"/>
    <mergeCell ref="A61:C61"/>
    <mergeCell ref="A1:O1"/>
    <mergeCell ref="A3:O3"/>
    <mergeCell ref="A10:D10"/>
    <mergeCell ref="E10:H10"/>
    <mergeCell ref="A11:H11"/>
    <mergeCell ref="A23:H23"/>
    <mergeCell ref="J23:O23"/>
  </mergeCells>
  <conditionalFormatting sqref="O36">
    <cfRule type="cellIs" dxfId="48" priority="1" operator="equal">
      <formula>$H$36</formula>
    </cfRule>
  </conditionalFormatting>
  <hyperlinks>
    <hyperlink ref="A4" location="Summary!A1" display="Back to summary" xr:uid="{00000000-0004-0000-0500-000000000000}"/>
    <hyperlink ref="A125" location="'Year 3'!A1" display="Enter effort and expenses for Year 3 Next" xr:uid="{1410D3A7-B75D-3445-A95B-0814F56BC2A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5"/>
  <sheetViews>
    <sheetView zoomScale="80" zoomScaleNormal="80" workbookViewId="0">
      <selection activeCell="D8" sqref="D8"/>
    </sheetView>
  </sheetViews>
  <sheetFormatPr baseColWidth="10" defaultColWidth="28.59765625" defaultRowHeight="13" x14ac:dyDescent="0.15"/>
  <cols>
    <col min="1" max="3" width="28.59765625" style="7"/>
    <col min="4" max="4" width="16.3984375" style="7" customWidth="1"/>
    <col min="5" max="5" width="28.59765625" style="7"/>
    <col min="6" max="6" width="24" style="7" customWidth="1"/>
    <col min="7" max="7" width="19" style="7" customWidth="1"/>
    <col min="8" max="8" width="24.3984375" style="7" customWidth="1"/>
    <col min="9" max="9" width="2.3984375" style="7" customWidth="1"/>
    <col min="10" max="10" width="36.19921875" style="7" bestFit="1" customWidth="1"/>
    <col min="11" max="12" width="18.19921875" style="7" customWidth="1"/>
    <col min="13" max="13" width="17.796875" style="7" customWidth="1"/>
    <col min="14" max="14" width="17.59765625" style="7" customWidth="1"/>
    <col min="15" max="15" width="20.59765625" style="7" customWidth="1"/>
    <col min="16" max="16384" width="28.59765625" style="7"/>
  </cols>
  <sheetData>
    <row r="1" spans="1:16" ht="26" x14ac:dyDescent="0.3">
      <c r="A1" s="312" t="s">
        <v>59</v>
      </c>
      <c r="B1" s="312"/>
      <c r="C1" s="312"/>
      <c r="D1" s="312"/>
      <c r="E1" s="312"/>
      <c r="F1" s="312"/>
      <c r="G1" s="312"/>
      <c r="H1" s="312"/>
      <c r="I1" s="312"/>
      <c r="J1" s="312"/>
      <c r="K1" s="312"/>
      <c r="L1" s="312"/>
      <c r="M1" s="312"/>
      <c r="N1" s="312"/>
      <c r="O1" s="312"/>
      <c r="P1" s="188"/>
    </row>
    <row r="3" spans="1:16" ht="24" customHeight="1" x14ac:dyDescent="0.3">
      <c r="A3" s="345" t="s">
        <v>199</v>
      </c>
      <c r="B3" s="345"/>
      <c r="C3" s="345"/>
      <c r="D3" s="345"/>
      <c r="E3" s="345"/>
      <c r="F3" s="345"/>
      <c r="G3" s="345"/>
      <c r="H3" s="345"/>
      <c r="I3" s="345"/>
      <c r="J3" s="345"/>
      <c r="K3" s="345"/>
      <c r="L3" s="345"/>
      <c r="M3" s="345"/>
      <c r="N3" s="345"/>
      <c r="O3" s="345"/>
      <c r="P3" s="188"/>
    </row>
    <row r="4" spans="1:16" ht="26" x14ac:dyDescent="0.3">
      <c r="A4" s="50" t="s">
        <v>122</v>
      </c>
      <c r="B4" s="42"/>
      <c r="C4" s="42"/>
      <c r="D4" s="42"/>
      <c r="E4" s="42"/>
      <c r="F4" s="42"/>
      <c r="G4" s="42"/>
      <c r="H4" s="42"/>
      <c r="I4" s="42"/>
      <c r="J4" s="42"/>
      <c r="K4" s="42"/>
      <c r="L4" s="42"/>
      <c r="M4" s="42"/>
      <c r="N4" s="42"/>
      <c r="O4" s="42"/>
    </row>
    <row r="5" spans="1:16" ht="26" x14ac:dyDescent="0.3">
      <c r="A5" s="2"/>
      <c r="B5" s="42" t="s">
        <v>70</v>
      </c>
      <c r="C5" s="43" t="s">
        <v>214</v>
      </c>
      <c r="D5" s="42"/>
      <c r="E5" s="42"/>
      <c r="F5" s="42"/>
      <c r="G5" s="42"/>
      <c r="H5" s="42"/>
      <c r="I5" s="42"/>
      <c r="J5" s="42"/>
      <c r="K5" s="42"/>
      <c r="L5" s="42"/>
      <c r="M5" s="42"/>
      <c r="N5" s="42"/>
      <c r="O5" s="42"/>
    </row>
    <row r="6" spans="1:16" ht="26" x14ac:dyDescent="0.3">
      <c r="A6" s="42"/>
      <c r="B6" s="2"/>
      <c r="C6" s="43" t="s">
        <v>215</v>
      </c>
      <c r="D6" s="42"/>
      <c r="E6" s="42"/>
      <c r="F6" s="42"/>
      <c r="G6" s="42"/>
      <c r="H6" s="42"/>
      <c r="I6" s="42"/>
      <c r="J6" s="42"/>
      <c r="K6" s="42"/>
      <c r="L6" s="42"/>
      <c r="M6" s="42"/>
      <c r="N6" s="42"/>
      <c r="O6" s="42"/>
    </row>
    <row r="7" spans="1:16" ht="21" x14ac:dyDescent="0.25">
      <c r="A7" s="1"/>
      <c r="B7" s="1"/>
      <c r="C7" s="1"/>
      <c r="D7" s="1"/>
      <c r="E7" s="1"/>
      <c r="F7" s="1"/>
      <c r="G7" s="1"/>
      <c r="H7" s="1"/>
      <c r="I7" s="1"/>
      <c r="J7" s="2"/>
      <c r="K7" s="2"/>
      <c r="L7" s="2"/>
      <c r="M7" s="2"/>
      <c r="N7" s="2"/>
      <c r="O7" s="2"/>
    </row>
    <row r="8" spans="1:16" ht="45" thickBot="1" x14ac:dyDescent="0.3">
      <c r="A8" s="3" t="s">
        <v>51</v>
      </c>
      <c r="B8" s="124">
        <f>'Application Details'!B25</f>
        <v>0</v>
      </c>
      <c r="C8" s="2"/>
      <c r="D8" s="29" t="s">
        <v>48</v>
      </c>
      <c r="E8" s="201">
        <f>'Application Details'!B27</f>
        <v>0</v>
      </c>
      <c r="F8" s="1"/>
      <c r="G8" s="29" t="s">
        <v>49</v>
      </c>
      <c r="H8" s="201">
        <f>'Application Details'!B28</f>
        <v>0</v>
      </c>
      <c r="I8" s="1"/>
      <c r="J8" s="1" t="s">
        <v>50</v>
      </c>
      <c r="K8" s="201">
        <f>'Application Details'!B23</f>
        <v>0</v>
      </c>
      <c r="L8" s="2"/>
      <c r="M8" s="2"/>
      <c r="N8" s="2"/>
      <c r="O8" s="2"/>
    </row>
    <row r="9" spans="1:16" ht="21" x14ac:dyDescent="0.25">
      <c r="A9" s="3"/>
      <c r="B9" s="26"/>
      <c r="C9" s="2"/>
      <c r="D9" s="3"/>
      <c r="E9" s="27"/>
      <c r="F9" s="1"/>
      <c r="G9" s="3"/>
      <c r="H9" s="27"/>
      <c r="I9" s="1"/>
      <c r="J9" s="1"/>
      <c r="K9" s="28"/>
      <c r="L9" s="2"/>
      <c r="M9" s="2"/>
      <c r="N9" s="2"/>
      <c r="O9" s="2"/>
    </row>
    <row r="10" spans="1:16" ht="23" x14ac:dyDescent="0.25">
      <c r="A10" s="337" t="s">
        <v>151</v>
      </c>
      <c r="B10" s="338"/>
      <c r="C10" s="338"/>
      <c r="D10" s="338"/>
      <c r="E10" s="338" t="str">
        <f>Summary!D12</f>
        <v>12/01/27 - 11/30/28</v>
      </c>
      <c r="F10" s="338"/>
      <c r="G10" s="338"/>
      <c r="H10" s="339"/>
    </row>
    <row r="11" spans="1:16" ht="23" x14ac:dyDescent="0.25">
      <c r="A11" s="342" t="s">
        <v>148</v>
      </c>
      <c r="B11" s="343"/>
      <c r="C11" s="343"/>
      <c r="D11" s="343"/>
      <c r="E11" s="343"/>
      <c r="F11" s="343"/>
      <c r="G11" s="343"/>
      <c r="H11" s="344"/>
    </row>
    <row r="12" spans="1:16" ht="21" x14ac:dyDescent="0.25">
      <c r="A12" s="73" t="s">
        <v>54</v>
      </c>
      <c r="B12" s="74" t="s">
        <v>4</v>
      </c>
      <c r="C12" s="74" t="s">
        <v>0</v>
      </c>
      <c r="D12" s="74" t="s">
        <v>1</v>
      </c>
      <c r="E12" s="74" t="s">
        <v>64</v>
      </c>
      <c r="F12" s="128" t="s">
        <v>56</v>
      </c>
      <c r="G12" s="128" t="s">
        <v>2</v>
      </c>
      <c r="H12" s="227" t="s">
        <v>32</v>
      </c>
    </row>
    <row r="13" spans="1:16" ht="19" x14ac:dyDescent="0.25">
      <c r="A13" s="90">
        <f>IF(ISBLANK(Personnel!A14),"",Personnel!A14)</f>
        <v>0</v>
      </c>
      <c r="B13" s="90" t="str">
        <f>IF(ISBLANK(Personnel!B14),"",Personnel!B14)</f>
        <v>PD/PI</v>
      </c>
      <c r="C13" s="208">
        <f>IF(ISBLANK(Personnel!F14),"",Personnel!F14)</f>
        <v>0</v>
      </c>
      <c r="D13" s="224"/>
      <c r="E13" s="212" t="str">
        <f>IF(ISBLANK(D13),"",D13*12)</f>
        <v/>
      </c>
      <c r="F13" s="87">
        <f>ROUND(C13*D13,0)</f>
        <v>0</v>
      </c>
      <c r="G13" s="87">
        <f>ROUND((F13*$E$8),0)</f>
        <v>0</v>
      </c>
      <c r="H13" s="88">
        <f>F13+G13</f>
        <v>0</v>
      </c>
    </row>
    <row r="14" spans="1:16" ht="19" x14ac:dyDescent="0.25">
      <c r="A14" s="90" t="str">
        <f>IF(ISBLANK(Personnel!A15),"",Personnel!A15)</f>
        <v/>
      </c>
      <c r="B14" s="90" t="str">
        <f>IF(ISBLANK(Personnel!B15),"",Personnel!B15)</f>
        <v/>
      </c>
      <c r="C14" s="208">
        <f>IF(ISBLANK(Personnel!F15),"",Personnel!F15)</f>
        <v>0</v>
      </c>
      <c r="D14" s="225"/>
      <c r="E14" s="213" t="str">
        <f t="shared" ref="E14:E21" si="0">IF(ISBLANK(D14),"",D14*12)</f>
        <v/>
      </c>
      <c r="F14" s="87">
        <f t="shared" ref="F14:F21" si="1">ROUND(C14*D14,0)</f>
        <v>0</v>
      </c>
      <c r="G14" s="87">
        <f>ROUND((F14*$E$8),0)</f>
        <v>0</v>
      </c>
      <c r="H14" s="78">
        <f t="shared" ref="H14:H21" si="2">F14+G14</f>
        <v>0</v>
      </c>
    </row>
    <row r="15" spans="1:16" ht="19" x14ac:dyDescent="0.25">
      <c r="A15" s="90" t="str">
        <f>IF(ISBLANK(Personnel!A16),"",Personnel!A16)</f>
        <v/>
      </c>
      <c r="B15" s="90" t="str">
        <f>IF(ISBLANK(Personnel!B16),"",Personnel!B16)</f>
        <v/>
      </c>
      <c r="C15" s="208">
        <f>IF(ISBLANK(Personnel!F16),"",Personnel!F16)</f>
        <v>0</v>
      </c>
      <c r="D15" s="225"/>
      <c r="E15" s="213" t="str">
        <f t="shared" si="0"/>
        <v/>
      </c>
      <c r="F15" s="87">
        <f t="shared" si="1"/>
        <v>0</v>
      </c>
      <c r="G15" s="87">
        <f t="shared" ref="G15:G21" si="3">ROUND((F15*$E$8),0)</f>
        <v>0</v>
      </c>
      <c r="H15" s="78">
        <f t="shared" si="2"/>
        <v>0</v>
      </c>
    </row>
    <row r="16" spans="1:16" ht="19" x14ac:dyDescent="0.25">
      <c r="A16" s="90" t="str">
        <f>IF(ISBLANK(Personnel!A17),"",Personnel!A17)</f>
        <v/>
      </c>
      <c r="B16" s="90" t="str">
        <f>IF(ISBLANK(Personnel!B17),"",Personnel!B17)</f>
        <v/>
      </c>
      <c r="C16" s="208">
        <f>IF(ISBLANK(Personnel!F17),"",Personnel!F17)</f>
        <v>0</v>
      </c>
      <c r="D16" s="225"/>
      <c r="E16" s="213" t="str">
        <f t="shared" si="0"/>
        <v/>
      </c>
      <c r="F16" s="87">
        <f t="shared" si="1"/>
        <v>0</v>
      </c>
      <c r="G16" s="87">
        <f t="shared" si="3"/>
        <v>0</v>
      </c>
      <c r="H16" s="78">
        <f t="shared" si="2"/>
        <v>0</v>
      </c>
      <c r="J16" s="180"/>
    </row>
    <row r="17" spans="1:15" ht="19" x14ac:dyDescent="0.25">
      <c r="A17" s="90" t="str">
        <f>IF(ISBLANK(Personnel!A18),"",Personnel!A18)</f>
        <v/>
      </c>
      <c r="B17" s="90" t="str">
        <f>IF(ISBLANK(Personnel!B18),"",Personnel!B18)</f>
        <v/>
      </c>
      <c r="C17" s="208">
        <f>IF(ISBLANK(Personnel!F18),"",Personnel!F18)</f>
        <v>0</v>
      </c>
      <c r="D17" s="225"/>
      <c r="E17" s="213" t="str">
        <f t="shared" si="0"/>
        <v/>
      </c>
      <c r="F17" s="87">
        <f t="shared" si="1"/>
        <v>0</v>
      </c>
      <c r="G17" s="87">
        <f t="shared" si="3"/>
        <v>0</v>
      </c>
      <c r="H17" s="78">
        <f t="shared" si="2"/>
        <v>0</v>
      </c>
    </row>
    <row r="18" spans="1:15" ht="19" x14ac:dyDescent="0.25">
      <c r="A18" s="90" t="str">
        <f>IF(ISBLANK(Personnel!A19),"",Personnel!A19)</f>
        <v/>
      </c>
      <c r="B18" s="90" t="str">
        <f>IF(ISBLANK(Personnel!B19),"",Personnel!B19)</f>
        <v/>
      </c>
      <c r="C18" s="208">
        <f>IF(ISBLANK(Personnel!F19),"",Personnel!F19)</f>
        <v>0</v>
      </c>
      <c r="D18" s="225"/>
      <c r="E18" s="213" t="str">
        <f t="shared" si="0"/>
        <v/>
      </c>
      <c r="F18" s="87">
        <f t="shared" si="1"/>
        <v>0</v>
      </c>
      <c r="G18" s="87">
        <f t="shared" si="3"/>
        <v>0</v>
      </c>
      <c r="H18" s="78">
        <f t="shared" si="2"/>
        <v>0</v>
      </c>
    </row>
    <row r="19" spans="1:15" ht="19" x14ac:dyDescent="0.25">
      <c r="A19" s="90" t="str">
        <f>IF(ISBLANK(Personnel!A20),"",Personnel!A20)</f>
        <v/>
      </c>
      <c r="B19" s="90" t="str">
        <f>IF(ISBLANK(Personnel!B20),"",Personnel!B20)</f>
        <v/>
      </c>
      <c r="C19" s="208">
        <f>IF(ISBLANK(Personnel!F20),"",Personnel!F20)</f>
        <v>0</v>
      </c>
      <c r="D19" s="225"/>
      <c r="E19" s="213" t="str">
        <f t="shared" si="0"/>
        <v/>
      </c>
      <c r="F19" s="87">
        <f t="shared" si="1"/>
        <v>0</v>
      </c>
      <c r="G19" s="87">
        <f t="shared" si="3"/>
        <v>0</v>
      </c>
      <c r="H19" s="78">
        <f t="shared" si="2"/>
        <v>0</v>
      </c>
    </row>
    <row r="20" spans="1:15" ht="19" x14ac:dyDescent="0.25">
      <c r="A20" s="90" t="str">
        <f>IF(ISBLANK(Personnel!A21),"",Personnel!A21)</f>
        <v/>
      </c>
      <c r="B20" s="90" t="str">
        <f>IF(ISBLANK(Personnel!B21),"",Personnel!B21)</f>
        <v/>
      </c>
      <c r="C20" s="208">
        <f>IF(ISBLANK(Personnel!F21),"",Personnel!F21)</f>
        <v>0</v>
      </c>
      <c r="D20" s="225"/>
      <c r="E20" s="213"/>
      <c r="F20" s="87">
        <f t="shared" si="1"/>
        <v>0</v>
      </c>
      <c r="G20" s="87">
        <f t="shared" si="3"/>
        <v>0</v>
      </c>
      <c r="H20" s="78">
        <f t="shared" si="2"/>
        <v>0</v>
      </c>
    </row>
    <row r="21" spans="1:15" ht="19" x14ac:dyDescent="0.25">
      <c r="A21" s="90" t="str">
        <f>IF(ISBLANK(Personnel!A22),"",Personnel!A22)</f>
        <v/>
      </c>
      <c r="B21" s="90" t="str">
        <f>IF(ISBLANK(Personnel!B22),"",Personnel!B22)</f>
        <v/>
      </c>
      <c r="C21" s="208">
        <f>IF(ISBLANK(Personnel!F22),"",Personnel!F22)</f>
        <v>0</v>
      </c>
      <c r="D21" s="226"/>
      <c r="E21" s="214" t="str">
        <f t="shared" si="0"/>
        <v/>
      </c>
      <c r="F21" s="87">
        <f t="shared" si="1"/>
        <v>0</v>
      </c>
      <c r="G21" s="87">
        <f t="shared" si="3"/>
        <v>0</v>
      </c>
      <c r="H21" s="79">
        <f t="shared" si="2"/>
        <v>0</v>
      </c>
    </row>
    <row r="22" spans="1:15" ht="19" x14ac:dyDescent="0.25">
      <c r="A22" s="30" t="s">
        <v>63</v>
      </c>
      <c r="B22" s="31"/>
      <c r="C22" s="32"/>
      <c r="D22" s="33"/>
      <c r="E22" s="34"/>
      <c r="F22" s="35">
        <f>SUM(F13:F21)</f>
        <v>0</v>
      </c>
      <c r="G22" s="35">
        <f>SUM(G13:G21)</f>
        <v>0</v>
      </c>
      <c r="H22" s="36">
        <f>SUM(H13:H21)</f>
        <v>0</v>
      </c>
    </row>
    <row r="23" spans="1:15" ht="23" x14ac:dyDescent="0.25">
      <c r="A23" s="342" t="s">
        <v>57</v>
      </c>
      <c r="B23" s="343"/>
      <c r="C23" s="343"/>
      <c r="D23" s="343"/>
      <c r="E23" s="343"/>
      <c r="F23" s="343"/>
      <c r="G23" s="343"/>
      <c r="H23" s="344"/>
      <c r="J23" s="346" t="s">
        <v>261</v>
      </c>
      <c r="K23" s="347"/>
      <c r="L23" s="347"/>
      <c r="M23" s="347"/>
      <c r="N23" s="347"/>
      <c r="O23" s="348"/>
    </row>
    <row r="24" spans="1:15" ht="22" x14ac:dyDescent="0.25">
      <c r="A24" s="73" t="s">
        <v>54</v>
      </c>
      <c r="B24" s="203" t="s">
        <v>4</v>
      </c>
      <c r="C24" s="74" t="s">
        <v>0</v>
      </c>
      <c r="D24" s="74" t="s">
        <v>1</v>
      </c>
      <c r="E24" s="74" t="s">
        <v>64</v>
      </c>
      <c r="F24" s="128" t="s">
        <v>56</v>
      </c>
      <c r="G24" s="128" t="s">
        <v>2</v>
      </c>
      <c r="H24" s="227" t="s">
        <v>32</v>
      </c>
      <c r="J24" s="68" t="s">
        <v>130</v>
      </c>
      <c r="K24" s="69" t="s">
        <v>123</v>
      </c>
      <c r="L24" s="69" t="s">
        <v>131</v>
      </c>
      <c r="M24" s="69" t="s">
        <v>132</v>
      </c>
      <c r="N24" s="69" t="s">
        <v>2</v>
      </c>
      <c r="O24" s="70" t="s">
        <v>32</v>
      </c>
    </row>
    <row r="25" spans="1:15" ht="19" x14ac:dyDescent="0.25">
      <c r="A25" s="90" t="str">
        <f>IF(ISBLANK(Personnel!A27),"",Personnel!A27)</f>
        <v/>
      </c>
      <c r="B25" s="90" t="str">
        <f>IF(ISBLANK(Personnel!B27),"",Personnel!B27)</f>
        <v/>
      </c>
      <c r="C25" s="208">
        <f>IF(ISBLANK(Personnel!F27),"",Personnel!F27)</f>
        <v>0</v>
      </c>
      <c r="D25" s="224"/>
      <c r="E25" s="86" t="str">
        <f>IF(ISBLANK(D25),"",D25*12)</f>
        <v/>
      </c>
      <c r="F25" s="87">
        <f>ROUND(C25*D25,0)</f>
        <v>0</v>
      </c>
      <c r="G25" s="87">
        <f>ROUND((F25*$H$8),0)</f>
        <v>0</v>
      </c>
      <c r="H25" s="88">
        <f t="shared" ref="H25:H35" si="4">F25+G25</f>
        <v>0</v>
      </c>
      <c r="J25" s="65" t="str">
        <f>Personnel!J26</f>
        <v>Postdoctoral Fellow</v>
      </c>
      <c r="K25" s="216">
        <f>COUNTIFS($B$25:$B$35,$J25,$E$25:$E$35,"&gt;0")</f>
        <v>0</v>
      </c>
      <c r="L25" s="220">
        <f>SUMIF($B$25:$B$35,$J25,$E$25:$E$35)</f>
        <v>0</v>
      </c>
      <c r="M25" s="66">
        <f>SUMIF($B$25:$B$35,$J25,F$25:F$35)</f>
        <v>0</v>
      </c>
      <c r="N25" s="66">
        <f>SUMIF($B$25:$B$35,$J25,G$25:G$35)</f>
        <v>0</v>
      </c>
      <c r="O25" s="67">
        <f>M25+N25</f>
        <v>0</v>
      </c>
    </row>
    <row r="26" spans="1:15" ht="19" x14ac:dyDescent="0.25">
      <c r="A26" s="90" t="str">
        <f>IF(ISBLANK(Personnel!A28),"",Personnel!A28)</f>
        <v/>
      </c>
      <c r="B26" s="90" t="str">
        <f>IF(ISBLANK(Personnel!B28),"",Personnel!B28)</f>
        <v/>
      </c>
      <c r="C26" s="208">
        <f>IF(ISBLANK(Personnel!F28),"",Personnel!F28)</f>
        <v>0</v>
      </c>
      <c r="D26" s="225"/>
      <c r="E26" s="80" t="str">
        <f t="shared" ref="E26:E35" si="5">IF(ISBLANK(D26),"",D26*12)</f>
        <v/>
      </c>
      <c r="F26" s="87">
        <f t="shared" ref="F26:F35" si="6">ROUND(C26*D26,0)</f>
        <v>0</v>
      </c>
      <c r="G26" s="87">
        <f t="shared" ref="G26:G35" si="7">ROUND((F26*$H$8),0)</f>
        <v>0</v>
      </c>
      <c r="H26" s="78">
        <f t="shared" si="4"/>
        <v>0</v>
      </c>
      <c r="J26" s="65" t="str">
        <f>Personnel!J27</f>
        <v>Graduate Students</v>
      </c>
      <c r="K26" s="217">
        <f>COUNTIFS($B$25:$B$35,$J26,$E$25:$E$35,"&gt;0")</f>
        <v>0</v>
      </c>
      <c r="L26" s="221">
        <f>SUMIF($B$25:$B$35,$J26,$E$25:$E$35)</f>
        <v>0</v>
      </c>
      <c r="M26" s="60">
        <f>SUMIF($B$25:$B$35,$J26,F$25:F$35)</f>
        <v>0</v>
      </c>
      <c r="N26" s="60">
        <f>SUMIF($B$25:$B$35,$J26,G$25:G$35)</f>
        <v>0</v>
      </c>
      <c r="O26" s="61">
        <f>M26+N26</f>
        <v>0</v>
      </c>
    </row>
    <row r="27" spans="1:15" ht="19" x14ac:dyDescent="0.25">
      <c r="A27" s="90" t="str">
        <f>IF(ISBLANK(Personnel!A29),"",Personnel!A29)</f>
        <v/>
      </c>
      <c r="B27" s="90" t="str">
        <f>IF(ISBLANK(Personnel!B29),"",Personnel!B29)</f>
        <v/>
      </c>
      <c r="C27" s="208">
        <f>IF(ISBLANK(Personnel!F29),"",Personnel!F29)</f>
        <v>0</v>
      </c>
      <c r="D27" s="225"/>
      <c r="E27" s="80" t="str">
        <f>IF(ISBLANK(D27),"",D27*12)</f>
        <v/>
      </c>
      <c r="F27" s="87">
        <f t="shared" si="6"/>
        <v>0</v>
      </c>
      <c r="G27" s="87">
        <f t="shared" si="7"/>
        <v>0</v>
      </c>
      <c r="H27" s="78">
        <f t="shared" si="4"/>
        <v>0</v>
      </c>
      <c r="J27" s="65" t="str">
        <f>Personnel!J28</f>
        <v>Undergraduate Students</v>
      </c>
      <c r="K27" s="217">
        <f t="shared" ref="K27:K35" si="8">COUNTIFS($B$25:$B$35,$J27,$E$25:$E$35,"&gt;0")</f>
        <v>0</v>
      </c>
      <c r="L27" s="221">
        <f t="shared" ref="L27:L35" si="9">SUMIF($B$25:$B$35,$J27,$E$25:$E$35)</f>
        <v>0</v>
      </c>
      <c r="M27" s="60">
        <f>SUMIF($B$25:$B$35,$J27,F$25:F$35)</f>
        <v>0</v>
      </c>
      <c r="N27" s="60">
        <f t="shared" ref="M27:N35" si="10">SUMIF($B$25:$B$35,$J27,G$25:G$35)</f>
        <v>0</v>
      </c>
      <c r="O27" s="61">
        <f t="shared" ref="O27:O35" si="11">M27+N27</f>
        <v>0</v>
      </c>
    </row>
    <row r="28" spans="1:15" ht="19" x14ac:dyDescent="0.25">
      <c r="A28" s="90" t="str">
        <f>IF(ISBLANK(Personnel!A30),"",Personnel!A30)</f>
        <v/>
      </c>
      <c r="B28" s="90" t="str">
        <f>IF(ISBLANK(Personnel!B30),"",Personnel!B30)</f>
        <v/>
      </c>
      <c r="C28" s="208">
        <f>IF(ISBLANK(Personnel!F30),"",Personnel!F30)</f>
        <v>0</v>
      </c>
      <c r="D28" s="225"/>
      <c r="E28" s="80" t="str">
        <f t="shared" si="5"/>
        <v/>
      </c>
      <c r="F28" s="87">
        <f t="shared" si="6"/>
        <v>0</v>
      </c>
      <c r="G28" s="87">
        <f t="shared" si="7"/>
        <v>0</v>
      </c>
      <c r="H28" s="78">
        <f t="shared" si="4"/>
        <v>0</v>
      </c>
      <c r="J28" s="65" t="str">
        <f>Personnel!J29</f>
        <v>Secretarial/Clerical</v>
      </c>
      <c r="K28" s="217">
        <f t="shared" si="8"/>
        <v>0</v>
      </c>
      <c r="L28" s="221">
        <f t="shared" si="9"/>
        <v>0</v>
      </c>
      <c r="M28" s="60">
        <f>SUMIF($B$25:$B$35,$J28,F$25:F$35)</f>
        <v>0</v>
      </c>
      <c r="N28" s="60">
        <f t="shared" si="10"/>
        <v>0</v>
      </c>
      <c r="O28" s="61">
        <f t="shared" si="11"/>
        <v>0</v>
      </c>
    </row>
    <row r="29" spans="1:15" ht="19" x14ac:dyDescent="0.25">
      <c r="A29" s="90" t="str">
        <f>IF(ISBLANK(Personnel!A31),"",Personnel!A31)</f>
        <v/>
      </c>
      <c r="B29" s="90" t="str">
        <f>IF(ISBLANK(Personnel!B31),"",Personnel!B31)</f>
        <v/>
      </c>
      <c r="C29" s="208">
        <f>IF(ISBLANK(Personnel!F31),"",Personnel!F31)</f>
        <v>0</v>
      </c>
      <c r="D29" s="225"/>
      <c r="E29" s="80" t="str">
        <f t="shared" si="5"/>
        <v/>
      </c>
      <c r="F29" s="87">
        <f t="shared" si="6"/>
        <v>0</v>
      </c>
      <c r="G29" s="87">
        <f t="shared" si="7"/>
        <v>0</v>
      </c>
      <c r="H29" s="78">
        <f t="shared" si="4"/>
        <v>0</v>
      </c>
      <c r="J29" s="65" t="str">
        <f>Personnel!J30</f>
        <v>Research Assistant</v>
      </c>
      <c r="K29" s="217">
        <f t="shared" si="8"/>
        <v>0</v>
      </c>
      <c r="L29" s="221">
        <f t="shared" si="9"/>
        <v>0</v>
      </c>
      <c r="M29" s="60">
        <f>SUMIF($B$25:$B$35,$J29,F$25:F$35)</f>
        <v>0</v>
      </c>
      <c r="N29" s="60">
        <f t="shared" si="10"/>
        <v>0</v>
      </c>
      <c r="O29" s="61">
        <f t="shared" si="11"/>
        <v>0</v>
      </c>
    </row>
    <row r="30" spans="1:15" ht="19" x14ac:dyDescent="0.25">
      <c r="A30" s="90" t="str">
        <f>IF(ISBLANK(Personnel!A32),"",Personnel!A32)</f>
        <v/>
      </c>
      <c r="B30" s="90" t="str">
        <f>IF(ISBLANK(Personnel!B32),"",Personnel!B32)</f>
        <v/>
      </c>
      <c r="C30" s="208">
        <f>IF(ISBLANK(Personnel!F32),"",Personnel!F32)</f>
        <v>0</v>
      </c>
      <c r="D30" s="225"/>
      <c r="E30" s="80" t="str">
        <f t="shared" si="5"/>
        <v/>
      </c>
      <c r="F30" s="87">
        <f t="shared" si="6"/>
        <v>0</v>
      </c>
      <c r="G30" s="87">
        <f t="shared" si="7"/>
        <v>0</v>
      </c>
      <c r="H30" s="78">
        <f t="shared" si="4"/>
        <v>0</v>
      </c>
      <c r="J30" s="65" t="str">
        <f>Personnel!J31</f>
        <v>Lab Manager</v>
      </c>
      <c r="K30" s="217">
        <f t="shared" si="8"/>
        <v>0</v>
      </c>
      <c r="L30" s="221">
        <f t="shared" si="9"/>
        <v>0</v>
      </c>
      <c r="M30" s="60">
        <f t="shared" si="10"/>
        <v>0</v>
      </c>
      <c r="N30" s="60">
        <f t="shared" si="10"/>
        <v>0</v>
      </c>
      <c r="O30" s="61">
        <f t="shared" si="11"/>
        <v>0</v>
      </c>
    </row>
    <row r="31" spans="1:15" ht="19" x14ac:dyDescent="0.25">
      <c r="A31" s="90" t="str">
        <f>IF(ISBLANK(Personnel!A33),"",Personnel!A33)</f>
        <v/>
      </c>
      <c r="B31" s="90" t="str">
        <f>IF(ISBLANK(Personnel!B33),"",Personnel!B33)</f>
        <v/>
      </c>
      <c r="C31" s="208">
        <f>IF(ISBLANK(Personnel!F33),"",Personnel!F33)</f>
        <v>0</v>
      </c>
      <c r="D31" s="225"/>
      <c r="E31" s="80" t="str">
        <f t="shared" si="5"/>
        <v/>
      </c>
      <c r="F31" s="87">
        <f t="shared" si="6"/>
        <v>0</v>
      </c>
      <c r="G31" s="87">
        <f t="shared" si="7"/>
        <v>0</v>
      </c>
      <c r="H31" s="78">
        <f t="shared" si="4"/>
        <v>0</v>
      </c>
      <c r="J31" s="65" t="str">
        <f>Personnel!J32</f>
        <v>Program Manager</v>
      </c>
      <c r="K31" s="217">
        <f t="shared" si="8"/>
        <v>0</v>
      </c>
      <c r="L31" s="221">
        <f t="shared" si="9"/>
        <v>0</v>
      </c>
      <c r="M31" s="60">
        <f t="shared" si="10"/>
        <v>0</v>
      </c>
      <c r="N31" s="60">
        <f t="shared" si="10"/>
        <v>0</v>
      </c>
      <c r="O31" s="61">
        <f t="shared" si="11"/>
        <v>0</v>
      </c>
    </row>
    <row r="32" spans="1:15" ht="19" x14ac:dyDescent="0.25">
      <c r="A32" s="90" t="str">
        <f>IF(ISBLANK(Personnel!A34),"",Personnel!A34)</f>
        <v/>
      </c>
      <c r="B32" s="90" t="str">
        <f>IF(ISBLANK(Personnel!B34),"",Personnel!B34)</f>
        <v/>
      </c>
      <c r="C32" s="208">
        <f>IF(ISBLANK(Personnel!F34),"",Personnel!F34)</f>
        <v>0</v>
      </c>
      <c r="D32" s="225"/>
      <c r="E32" s="80" t="str">
        <f t="shared" si="5"/>
        <v/>
      </c>
      <c r="F32" s="87">
        <f t="shared" si="6"/>
        <v>0</v>
      </c>
      <c r="G32" s="87">
        <f t="shared" si="7"/>
        <v>0</v>
      </c>
      <c r="H32" s="78">
        <f t="shared" si="4"/>
        <v>0</v>
      </c>
      <c r="J32" s="65" t="str">
        <f>Personnel!J33</f>
        <v>Clinical Research Coordinator</v>
      </c>
      <c r="K32" s="217">
        <f t="shared" si="8"/>
        <v>0</v>
      </c>
      <c r="L32" s="221">
        <f t="shared" si="9"/>
        <v>0</v>
      </c>
      <c r="M32" s="60">
        <f t="shared" si="10"/>
        <v>0</v>
      </c>
      <c r="N32" s="60">
        <f t="shared" si="10"/>
        <v>0</v>
      </c>
      <c r="O32" s="61">
        <f t="shared" si="11"/>
        <v>0</v>
      </c>
    </row>
    <row r="33" spans="1:15" ht="19" x14ac:dyDescent="0.25">
      <c r="A33" s="90" t="str">
        <f>IF(ISBLANK(Personnel!A35),"",Personnel!A35)</f>
        <v/>
      </c>
      <c r="B33" s="90" t="str">
        <f>IF(ISBLANK(Personnel!B35),"",Personnel!B35)</f>
        <v/>
      </c>
      <c r="C33" s="208">
        <f>IF(ISBLANK(Personnel!F35),"",Personnel!F35)</f>
        <v>0</v>
      </c>
      <c r="D33" s="225"/>
      <c r="E33" s="80" t="str">
        <f t="shared" si="5"/>
        <v/>
      </c>
      <c r="F33" s="87">
        <f t="shared" si="6"/>
        <v>0</v>
      </c>
      <c r="G33" s="87">
        <f t="shared" si="7"/>
        <v>0</v>
      </c>
      <c r="H33" s="78">
        <f t="shared" si="4"/>
        <v>0</v>
      </c>
      <c r="J33" s="65" t="str">
        <f>Personnel!J34</f>
        <v>Biostatistician</v>
      </c>
      <c r="K33" s="217">
        <f t="shared" si="8"/>
        <v>0</v>
      </c>
      <c r="L33" s="221">
        <f t="shared" si="9"/>
        <v>0</v>
      </c>
      <c r="M33" s="60">
        <f t="shared" si="10"/>
        <v>0</v>
      </c>
      <c r="N33" s="60">
        <f t="shared" si="10"/>
        <v>0</v>
      </c>
      <c r="O33" s="61">
        <f t="shared" si="11"/>
        <v>0</v>
      </c>
    </row>
    <row r="34" spans="1:15" ht="19" x14ac:dyDescent="0.25">
      <c r="A34" s="90" t="str">
        <f>IF(ISBLANK(Personnel!A36),"",Personnel!A36)</f>
        <v/>
      </c>
      <c r="B34" s="90" t="str">
        <f>IF(ISBLANK(Personnel!B36),"",Personnel!B36)</f>
        <v/>
      </c>
      <c r="C34" s="208">
        <f>IF(ISBLANK(Personnel!F36),"",Personnel!F36)</f>
        <v>0</v>
      </c>
      <c r="D34" s="225"/>
      <c r="E34" s="80" t="str">
        <f t="shared" si="5"/>
        <v/>
      </c>
      <c r="F34" s="87">
        <f t="shared" si="6"/>
        <v>0</v>
      </c>
      <c r="G34" s="87">
        <f t="shared" si="7"/>
        <v>0</v>
      </c>
      <c r="H34" s="78">
        <f t="shared" si="4"/>
        <v>0</v>
      </c>
      <c r="J34" s="65" t="str">
        <f>Personnel!J35</f>
        <v>Project Manager</v>
      </c>
      <c r="K34" s="217">
        <f t="shared" si="8"/>
        <v>0</v>
      </c>
      <c r="L34" s="221">
        <f t="shared" si="9"/>
        <v>0</v>
      </c>
      <c r="M34" s="60">
        <f t="shared" si="10"/>
        <v>0</v>
      </c>
      <c r="N34" s="60">
        <f t="shared" si="10"/>
        <v>0</v>
      </c>
      <c r="O34" s="61">
        <f t="shared" si="11"/>
        <v>0</v>
      </c>
    </row>
    <row r="35" spans="1:15" ht="19" x14ac:dyDescent="0.25">
      <c r="A35" s="90" t="str">
        <f>IF(ISBLANK(Personnel!A37),"",Personnel!A37)</f>
        <v/>
      </c>
      <c r="B35" s="90" t="str">
        <f>IF(ISBLANK(Personnel!B37),"",Personnel!B37)</f>
        <v/>
      </c>
      <c r="C35" s="208">
        <f>IF(ISBLANK(Personnel!F37),"",Personnel!F37)</f>
        <v>0</v>
      </c>
      <c r="D35" s="226"/>
      <c r="E35" s="89" t="str">
        <f t="shared" si="5"/>
        <v/>
      </c>
      <c r="F35" s="87">
        <f t="shared" si="6"/>
        <v>0</v>
      </c>
      <c r="G35" s="87">
        <f t="shared" si="7"/>
        <v>0</v>
      </c>
      <c r="H35" s="79">
        <f t="shared" si="4"/>
        <v>0</v>
      </c>
      <c r="J35" s="65" t="str">
        <f>Personnel!J36</f>
        <v>Statistical Programer</v>
      </c>
      <c r="K35" s="218">
        <f t="shared" si="8"/>
        <v>0</v>
      </c>
      <c r="L35" s="222">
        <f t="shared" si="9"/>
        <v>0</v>
      </c>
      <c r="M35" s="62">
        <f t="shared" si="10"/>
        <v>0</v>
      </c>
      <c r="N35" s="62">
        <f t="shared" si="10"/>
        <v>0</v>
      </c>
      <c r="O35" s="63">
        <f t="shared" si="11"/>
        <v>0</v>
      </c>
    </row>
    <row r="36" spans="1:15" ht="19" x14ac:dyDescent="0.25">
      <c r="A36" s="30" t="s">
        <v>62</v>
      </c>
      <c r="B36" s="31"/>
      <c r="C36" s="32"/>
      <c r="D36" s="33"/>
      <c r="E36" s="34"/>
      <c r="F36" s="35">
        <f>SUM(F25:F35)</f>
        <v>0</v>
      </c>
      <c r="G36" s="35">
        <f>SUM(G25:G35)</f>
        <v>0</v>
      </c>
      <c r="H36" s="36">
        <f>SUM(H25:H35)</f>
        <v>0</v>
      </c>
      <c r="J36" s="64" t="s">
        <v>116</v>
      </c>
      <c r="K36" s="219">
        <f>SUM(K25:K35)</f>
        <v>0</v>
      </c>
      <c r="L36" s="223">
        <f>SUM(L25:L35)</f>
        <v>0</v>
      </c>
      <c r="M36" s="71">
        <f>SUM(M25:M35)</f>
        <v>0</v>
      </c>
      <c r="N36" s="71">
        <f>SUM(N25:N35)</f>
        <v>0</v>
      </c>
      <c r="O36" s="72">
        <f>M36+N36</f>
        <v>0</v>
      </c>
    </row>
    <row r="39" spans="1:15" ht="26" x14ac:dyDescent="0.3">
      <c r="A39" s="345" t="s">
        <v>198</v>
      </c>
      <c r="B39" s="345"/>
      <c r="C39" s="345"/>
    </row>
    <row r="41" spans="1:15" ht="21" x14ac:dyDescent="0.25">
      <c r="A41" s="146" t="s">
        <v>71</v>
      </c>
      <c r="B41" s="147"/>
      <c r="C41" s="193" t="s">
        <v>234</v>
      </c>
    </row>
    <row r="42" spans="1:15" ht="21" x14ac:dyDescent="0.25">
      <c r="A42" s="148"/>
      <c r="B42" s="4"/>
      <c r="C42" s="194"/>
      <c r="H42" s="180"/>
    </row>
    <row r="43" spans="1:15" ht="21" x14ac:dyDescent="0.25">
      <c r="A43" s="148"/>
      <c r="B43" s="4"/>
      <c r="C43" s="195"/>
      <c r="F43" s="273"/>
    </row>
    <row r="44" spans="1:15" ht="21" x14ac:dyDescent="0.25">
      <c r="A44" s="148"/>
      <c r="B44" s="4"/>
      <c r="C44" s="195"/>
    </row>
    <row r="45" spans="1:15" ht="21" x14ac:dyDescent="0.25">
      <c r="A45" s="148"/>
      <c r="B45" s="4"/>
      <c r="C45" s="196"/>
    </row>
    <row r="46" spans="1:15" ht="21" x14ac:dyDescent="0.25">
      <c r="A46" s="130" t="s">
        <v>11</v>
      </c>
      <c r="B46" s="37"/>
      <c r="C46" s="132">
        <f t="shared" ref="C46" si="12">SUM(C42:C45)</f>
        <v>0</v>
      </c>
    </row>
    <row r="47" spans="1:15" ht="21" x14ac:dyDescent="0.25">
      <c r="A47" s="149"/>
      <c r="B47" s="4"/>
      <c r="C47" s="150"/>
    </row>
    <row r="48" spans="1:15" ht="21" x14ac:dyDescent="0.25">
      <c r="A48" s="151" t="s">
        <v>12</v>
      </c>
      <c r="B48" s="45"/>
      <c r="C48" s="193" t="s">
        <v>234</v>
      </c>
    </row>
    <row r="49" spans="1:3" ht="22" x14ac:dyDescent="0.25">
      <c r="A49" s="152" t="s">
        <v>208</v>
      </c>
      <c r="B49" s="4"/>
      <c r="C49" s="194"/>
    </row>
    <row r="50" spans="1:3" ht="21" x14ac:dyDescent="0.25">
      <c r="A50" s="148" t="s">
        <v>209</v>
      </c>
      <c r="B50" s="4"/>
      <c r="C50" s="197"/>
    </row>
    <row r="51" spans="1:3" ht="21" x14ac:dyDescent="0.25">
      <c r="A51" s="130" t="s">
        <v>11</v>
      </c>
      <c r="B51" s="37"/>
      <c r="C51" s="132">
        <f t="shared" ref="C51" si="13">SUM(C49:C50)</f>
        <v>0</v>
      </c>
    </row>
    <row r="52" spans="1:3" ht="21" x14ac:dyDescent="0.25">
      <c r="A52" s="4"/>
      <c r="B52" s="4"/>
      <c r="C52" s="150"/>
    </row>
    <row r="53" spans="1:3" ht="21" x14ac:dyDescent="0.25">
      <c r="A53" s="151" t="s">
        <v>13</v>
      </c>
      <c r="B53" s="45"/>
      <c r="C53" s="193" t="s">
        <v>234</v>
      </c>
    </row>
    <row r="54" spans="1:3" ht="21" x14ac:dyDescent="0.25">
      <c r="A54" s="148" t="s">
        <v>74</v>
      </c>
      <c r="B54" s="4"/>
      <c r="C54" s="194"/>
    </row>
    <row r="55" spans="1:3" ht="21" x14ac:dyDescent="0.25">
      <c r="A55" s="148" t="s">
        <v>75</v>
      </c>
      <c r="B55" s="4"/>
      <c r="C55" s="194"/>
    </row>
    <row r="56" spans="1:3" ht="21" x14ac:dyDescent="0.25">
      <c r="A56" s="148" t="s">
        <v>76</v>
      </c>
      <c r="B56" s="4"/>
      <c r="C56" s="194"/>
    </row>
    <row r="57" spans="1:3" ht="21" x14ac:dyDescent="0.25">
      <c r="A57" s="148" t="s">
        <v>77</v>
      </c>
      <c r="B57" s="4"/>
      <c r="C57" s="194"/>
    </row>
    <row r="58" spans="1:3" ht="21" x14ac:dyDescent="0.25">
      <c r="A58" s="148" t="s">
        <v>78</v>
      </c>
      <c r="B58" s="4"/>
      <c r="C58" s="194"/>
    </row>
    <row r="59" spans="1:3" ht="21" x14ac:dyDescent="0.25">
      <c r="A59" s="130" t="s">
        <v>11</v>
      </c>
      <c r="B59" s="37"/>
      <c r="C59" s="132">
        <f t="shared" ref="C59" si="14">SUM(C54:C58)</f>
        <v>0</v>
      </c>
    </row>
    <row r="61" spans="1:3" ht="26" x14ac:dyDescent="0.3">
      <c r="A61" s="345" t="s">
        <v>14</v>
      </c>
      <c r="B61" s="345"/>
      <c r="C61" s="345"/>
    </row>
    <row r="63" spans="1:3" ht="21" x14ac:dyDescent="0.25">
      <c r="A63" s="146" t="s">
        <v>15</v>
      </c>
      <c r="B63" s="147"/>
      <c r="C63" s="193" t="s">
        <v>234</v>
      </c>
    </row>
    <row r="64" spans="1:3" ht="21" x14ac:dyDescent="0.25">
      <c r="A64" s="148"/>
      <c r="B64" s="4"/>
      <c r="C64" s="194"/>
    </row>
    <row r="65" spans="1:6" ht="21" x14ac:dyDescent="0.25">
      <c r="A65" s="148"/>
      <c r="B65" s="4"/>
      <c r="C65" s="194"/>
    </row>
    <row r="66" spans="1:6" ht="21" x14ac:dyDescent="0.25">
      <c r="A66" s="148"/>
      <c r="B66" s="4"/>
      <c r="C66" s="194"/>
    </row>
    <row r="67" spans="1:6" ht="21" x14ac:dyDescent="0.25">
      <c r="A67" s="148"/>
      <c r="B67" s="4"/>
      <c r="C67" s="194"/>
    </row>
    <row r="68" spans="1:6" ht="21" x14ac:dyDescent="0.25">
      <c r="A68" s="148"/>
      <c r="B68" s="4"/>
      <c r="C68" s="195"/>
    </row>
    <row r="69" spans="1:6" ht="21" x14ac:dyDescent="0.25">
      <c r="A69" s="148"/>
      <c r="B69" s="4"/>
      <c r="C69" s="195"/>
    </row>
    <row r="70" spans="1:6" ht="21" x14ac:dyDescent="0.25">
      <c r="A70" s="148"/>
      <c r="B70" s="4"/>
      <c r="C70" s="195"/>
    </row>
    <row r="71" spans="1:6" ht="21" x14ac:dyDescent="0.25">
      <c r="A71" s="199"/>
      <c r="B71" s="9"/>
      <c r="C71" s="200"/>
    </row>
    <row r="72" spans="1:6" ht="21" x14ac:dyDescent="0.25">
      <c r="A72" s="130" t="s">
        <v>11</v>
      </c>
      <c r="B72" s="37"/>
      <c r="C72" s="132">
        <f>SUM(C64:C71)</f>
        <v>0</v>
      </c>
    </row>
    <row r="73" spans="1:6" ht="21" x14ac:dyDescent="0.25">
      <c r="A73" s="4"/>
      <c r="B73" s="4"/>
      <c r="C73" s="21"/>
    </row>
    <row r="74" spans="1:6" ht="21" x14ac:dyDescent="0.25">
      <c r="A74" s="146" t="s">
        <v>16</v>
      </c>
      <c r="B74" s="147"/>
      <c r="C74" s="193" t="s">
        <v>234</v>
      </c>
    </row>
    <row r="75" spans="1:6" ht="21" x14ac:dyDescent="0.25">
      <c r="A75" s="148"/>
      <c r="B75" s="4"/>
      <c r="C75" s="194"/>
      <c r="F75" s="271"/>
    </row>
    <row r="76" spans="1:6" ht="21" x14ac:dyDescent="0.25">
      <c r="A76" s="148"/>
      <c r="B76" s="4"/>
      <c r="C76" s="196"/>
    </row>
    <row r="77" spans="1:6" ht="21" x14ac:dyDescent="0.25">
      <c r="A77" s="130" t="s">
        <v>11</v>
      </c>
      <c r="B77" s="37"/>
      <c r="C77" s="132">
        <f>SUM(C75:C76)</f>
        <v>0</v>
      </c>
    </row>
    <row r="78" spans="1:6" ht="21" x14ac:dyDescent="0.25">
      <c r="A78" s="4"/>
      <c r="B78" s="4"/>
      <c r="C78" s="21"/>
    </row>
    <row r="79" spans="1:6" ht="21" x14ac:dyDescent="0.25">
      <c r="A79" s="146" t="s">
        <v>17</v>
      </c>
      <c r="B79" s="147"/>
      <c r="C79" s="193" t="s">
        <v>234</v>
      </c>
    </row>
    <row r="80" spans="1:6" ht="21" x14ac:dyDescent="0.25">
      <c r="A80" s="148"/>
      <c r="B80" s="4"/>
      <c r="C80" s="194">
        <v>0</v>
      </c>
    </row>
    <row r="81" spans="1:3" ht="21" x14ac:dyDescent="0.25">
      <c r="A81" s="148"/>
      <c r="B81" s="4"/>
      <c r="C81" s="195"/>
    </row>
    <row r="82" spans="1:3" ht="21" x14ac:dyDescent="0.25">
      <c r="A82" s="148"/>
      <c r="B82" s="4"/>
      <c r="C82" s="196"/>
    </row>
    <row r="83" spans="1:3" ht="21" x14ac:dyDescent="0.25">
      <c r="A83" s="130" t="s">
        <v>11</v>
      </c>
      <c r="B83" s="37"/>
      <c r="C83" s="132">
        <f>SUM(C80:C82)</f>
        <v>0</v>
      </c>
    </row>
    <row r="84" spans="1:3" ht="21" x14ac:dyDescent="0.25">
      <c r="A84" s="4"/>
      <c r="B84" s="4"/>
      <c r="C84" s="21"/>
    </row>
    <row r="85" spans="1:3" ht="21" x14ac:dyDescent="0.25">
      <c r="A85" s="146" t="s">
        <v>18</v>
      </c>
      <c r="B85" s="147"/>
      <c r="C85" s="193" t="s">
        <v>234</v>
      </c>
    </row>
    <row r="88" spans="1:3" ht="21" x14ac:dyDescent="0.25">
      <c r="A88" s="19"/>
      <c r="B88" s="4"/>
      <c r="C88" s="196"/>
    </row>
    <row r="89" spans="1:3" ht="21" x14ac:dyDescent="0.25">
      <c r="A89" s="130" t="s">
        <v>11</v>
      </c>
      <c r="B89" s="37"/>
      <c r="C89" s="132">
        <f>SUM(C86:C88)</f>
        <v>0</v>
      </c>
    </row>
    <row r="90" spans="1:3" ht="21" x14ac:dyDescent="0.25">
      <c r="A90" s="4"/>
      <c r="B90" s="4"/>
      <c r="C90" s="21"/>
    </row>
    <row r="91" spans="1:3" ht="21" x14ac:dyDescent="0.25">
      <c r="A91" s="146" t="s">
        <v>19</v>
      </c>
      <c r="B91" s="147"/>
      <c r="C91" s="193" t="s">
        <v>234</v>
      </c>
    </row>
    <row r="92" spans="1:3" ht="21" x14ac:dyDescent="0.25">
      <c r="A92" s="38">
        <f>IF(ISBLANK(Subcontracts!B4),"",(Subcontracts!B4))</f>
        <v>0</v>
      </c>
      <c r="B92" s="4"/>
      <c r="C92" s="194">
        <f>Subcontracts!E10</f>
        <v>0</v>
      </c>
    </row>
    <row r="93" spans="1:3" ht="21" x14ac:dyDescent="0.25">
      <c r="A93" s="38">
        <f>IF(ISBLANK(Subcontracts!B13),"",(Subcontracts!B13))</f>
        <v>0</v>
      </c>
      <c r="B93" s="4"/>
      <c r="C93" s="195">
        <f>Subcontracts!E19</f>
        <v>0</v>
      </c>
    </row>
    <row r="94" spans="1:3" ht="21" x14ac:dyDescent="0.25">
      <c r="A94" s="38">
        <f>Subcontracts!B22</f>
        <v>0</v>
      </c>
      <c r="B94" s="4"/>
      <c r="C94" s="195">
        <f>Subcontracts!E28</f>
        <v>0</v>
      </c>
    </row>
    <row r="95" spans="1:3" ht="21" x14ac:dyDescent="0.25">
      <c r="A95" s="38">
        <f>Subcontracts!B31</f>
        <v>0</v>
      </c>
      <c r="B95" s="4"/>
      <c r="C95" s="195">
        <f>Subcontracts!E37</f>
        <v>0</v>
      </c>
    </row>
    <row r="96" spans="1:3" ht="21" x14ac:dyDescent="0.25">
      <c r="A96" s="38">
        <f>Subcontracts!B40</f>
        <v>0</v>
      </c>
      <c r="B96" s="4"/>
      <c r="C96" s="195">
        <f>Subcontracts!E46</f>
        <v>0</v>
      </c>
    </row>
    <row r="97" spans="1:3" ht="21" x14ac:dyDescent="0.25">
      <c r="A97" s="38">
        <f>Subcontracts!B48</f>
        <v>0</v>
      </c>
      <c r="B97" s="4"/>
      <c r="C97" s="195">
        <f>Subcontracts!E54</f>
        <v>0</v>
      </c>
    </row>
    <row r="98" spans="1:3" ht="21" x14ac:dyDescent="0.25">
      <c r="A98" s="38">
        <f>Subcontracts!B56</f>
        <v>0</v>
      </c>
      <c r="B98" s="4"/>
      <c r="C98" s="195">
        <f>Subcontracts!E62</f>
        <v>0</v>
      </c>
    </row>
    <row r="99" spans="1:3" ht="21" x14ac:dyDescent="0.25">
      <c r="A99" s="38">
        <f>Subcontracts!B64</f>
        <v>0</v>
      </c>
      <c r="B99" s="4"/>
      <c r="C99" s="196">
        <f>Subcontracts!E70</f>
        <v>0</v>
      </c>
    </row>
    <row r="100" spans="1:3" ht="21" x14ac:dyDescent="0.25">
      <c r="A100" s="130" t="s">
        <v>11</v>
      </c>
      <c r="B100" s="37"/>
      <c r="C100" s="132">
        <f>SUM(C92:C99)</f>
        <v>0</v>
      </c>
    </row>
    <row r="101" spans="1:3" ht="21" x14ac:dyDescent="0.25">
      <c r="A101" s="4"/>
      <c r="B101" s="4"/>
      <c r="C101" s="21"/>
    </row>
    <row r="102" spans="1:3" ht="21" x14ac:dyDescent="0.25">
      <c r="A102" s="146" t="s">
        <v>20</v>
      </c>
      <c r="B102" s="147"/>
      <c r="C102" s="193" t="s">
        <v>234</v>
      </c>
    </row>
    <row r="103" spans="1:3" ht="21" x14ac:dyDescent="0.25">
      <c r="A103" s="148"/>
      <c r="B103" s="4"/>
      <c r="C103" s="194"/>
    </row>
    <row r="104" spans="1:3" ht="21" x14ac:dyDescent="0.25">
      <c r="A104" s="148"/>
      <c r="B104" s="4"/>
      <c r="C104" s="196"/>
    </row>
    <row r="105" spans="1:3" ht="21" x14ac:dyDescent="0.25">
      <c r="A105" s="130" t="s">
        <v>11</v>
      </c>
      <c r="B105" s="37"/>
      <c r="C105" s="132">
        <f>SUM(C103:C104)</f>
        <v>0</v>
      </c>
    </row>
    <row r="106" spans="1:3" ht="21" x14ac:dyDescent="0.25">
      <c r="A106" s="12"/>
      <c r="B106" s="4"/>
      <c r="C106" s="13"/>
    </row>
    <row r="107" spans="1:3" ht="21" x14ac:dyDescent="0.25">
      <c r="A107" s="146" t="s">
        <v>28</v>
      </c>
      <c r="B107" s="147"/>
      <c r="C107" s="193" t="s">
        <v>234</v>
      </c>
    </row>
    <row r="108" spans="1:3" ht="21" x14ac:dyDescent="0.25">
      <c r="A108" s="148"/>
      <c r="B108" s="4"/>
      <c r="C108" s="194"/>
    </row>
    <row r="109" spans="1:3" ht="21" x14ac:dyDescent="0.25">
      <c r="A109" s="148"/>
      <c r="B109" s="4"/>
      <c r="C109" s="196"/>
    </row>
    <row r="110" spans="1:3" ht="21" x14ac:dyDescent="0.25">
      <c r="A110" s="130" t="s">
        <v>11</v>
      </c>
      <c r="B110" s="37"/>
      <c r="C110" s="132">
        <f>SUM(C108:C109)</f>
        <v>0</v>
      </c>
    </row>
    <row r="111" spans="1:3" ht="21" x14ac:dyDescent="0.25">
      <c r="A111" s="12"/>
      <c r="B111" s="4"/>
      <c r="C111" s="13"/>
    </row>
    <row r="112" spans="1:3" ht="21" x14ac:dyDescent="0.25">
      <c r="A112" s="146" t="s">
        <v>103</v>
      </c>
      <c r="B112" s="147"/>
      <c r="C112" s="193" t="s">
        <v>234</v>
      </c>
    </row>
    <row r="113" spans="1:3" ht="21" x14ac:dyDescent="0.25">
      <c r="A113" s="148"/>
      <c r="B113" s="4"/>
      <c r="C113" s="194"/>
    </row>
    <row r="114" spans="1:3" ht="21" x14ac:dyDescent="0.25">
      <c r="A114" s="148"/>
      <c r="B114" s="4"/>
      <c r="C114" s="195"/>
    </row>
    <row r="115" spans="1:3" ht="21" x14ac:dyDescent="0.25">
      <c r="A115" s="148"/>
      <c r="B115" s="4"/>
      <c r="C115" s="195"/>
    </row>
    <row r="116" spans="1:3" ht="21" x14ac:dyDescent="0.25">
      <c r="A116" s="148"/>
      <c r="B116" s="4"/>
      <c r="C116" s="195"/>
    </row>
    <row r="117" spans="1:3" ht="21" x14ac:dyDescent="0.25">
      <c r="A117" s="148"/>
      <c r="B117" s="4"/>
      <c r="C117" s="195"/>
    </row>
    <row r="118" spans="1:3" ht="21" x14ac:dyDescent="0.25">
      <c r="A118" s="148"/>
      <c r="B118" s="4"/>
      <c r="C118" s="195"/>
    </row>
    <row r="119" spans="1:3" ht="21" x14ac:dyDescent="0.25">
      <c r="A119" s="148"/>
      <c r="B119" s="4"/>
      <c r="C119" s="195"/>
    </row>
    <row r="120" spans="1:3" ht="21" x14ac:dyDescent="0.25">
      <c r="A120" s="148"/>
      <c r="B120" s="4"/>
      <c r="C120" s="195"/>
    </row>
    <row r="121" spans="1:3" ht="21" x14ac:dyDescent="0.25">
      <c r="A121" s="148"/>
      <c r="B121" s="4"/>
      <c r="C121" s="195"/>
    </row>
    <row r="122" spans="1:3" ht="21" x14ac:dyDescent="0.25">
      <c r="A122" s="148"/>
      <c r="B122" s="4"/>
      <c r="C122" s="196"/>
    </row>
    <row r="123" spans="1:3" ht="21" x14ac:dyDescent="0.25">
      <c r="A123" s="130" t="s">
        <v>11</v>
      </c>
      <c r="B123" s="37"/>
      <c r="C123" s="198">
        <f>SUM(C113:C122)</f>
        <v>0</v>
      </c>
    </row>
    <row r="125" spans="1:3" ht="23" x14ac:dyDescent="0.25">
      <c r="A125" s="264" t="s">
        <v>256</v>
      </c>
    </row>
  </sheetData>
  <mergeCells count="9">
    <mergeCell ref="A39:C39"/>
    <mergeCell ref="A61:C61"/>
    <mergeCell ref="A1:O1"/>
    <mergeCell ref="A3:O3"/>
    <mergeCell ref="A10:D10"/>
    <mergeCell ref="E10:H10"/>
    <mergeCell ref="A11:H11"/>
    <mergeCell ref="A23:H23"/>
    <mergeCell ref="J23:O23"/>
  </mergeCells>
  <conditionalFormatting sqref="O36">
    <cfRule type="cellIs" dxfId="47" priority="1" operator="equal">
      <formula>$H$36</formula>
    </cfRule>
  </conditionalFormatting>
  <hyperlinks>
    <hyperlink ref="A4" location="Summary!A1" display="Back to summary" xr:uid="{00000000-0004-0000-0600-000000000000}"/>
    <hyperlink ref="A125" location="'Year 4'!A1" display="Enter effort and expenses for Year 4 Next" xr:uid="{DAAE47BA-3FCB-A54D-A837-3B54173ED29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Disclaimer</vt:lpstr>
      <vt:lpstr>Welcome</vt:lpstr>
      <vt:lpstr>Appl Guide</vt:lpstr>
      <vt:lpstr>Application Details</vt:lpstr>
      <vt:lpstr>Summary</vt:lpstr>
      <vt:lpstr>Personnel</vt:lpstr>
      <vt:lpstr>Year 1</vt:lpstr>
      <vt:lpstr>Year 2</vt:lpstr>
      <vt:lpstr>Year 3</vt:lpstr>
      <vt:lpstr>Year 4</vt:lpstr>
      <vt:lpstr>Year 5</vt:lpstr>
      <vt:lpstr>Subcontracts</vt:lpstr>
      <vt:lpstr>Cumulative SF424</vt:lpstr>
      <vt:lpstr>Directions - Summary</vt:lpstr>
      <vt:lpstr>Directions AppDtls</vt:lpstr>
      <vt:lpstr>Directions Personnel</vt:lpstr>
      <vt:lpstr>Directions Y1-Y5</vt:lpstr>
      <vt:lpstr>Directions Subcontracts</vt:lpstr>
      <vt:lpstr>Summary!Print_Area</vt:lpstr>
    </vt:vector>
  </TitlesOfParts>
  <Company>Partners HealthCare System,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Systems</dc:creator>
  <cp:lastModifiedBy>ave valley</cp:lastModifiedBy>
  <cp:lastPrinted>2016-02-19T19:34:27Z</cp:lastPrinted>
  <dcterms:created xsi:type="dcterms:W3CDTF">2007-06-14T15:50:15Z</dcterms:created>
  <dcterms:modified xsi:type="dcterms:W3CDTF">2025-08-28T00:47:59Z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